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6405" windowWidth="14805" windowHeight="8010"/>
  </bookViews>
  <sheets>
    <sheet name="Лист1" sheetId="1" r:id="rId1"/>
  </sheets>
  <calcPr calcId="152511"/>
</workbook>
</file>

<file path=xl/calcChain.xml><?xml version="1.0" encoding="utf-8"?>
<calcChain xmlns="http://schemas.openxmlformats.org/spreadsheetml/2006/main">
  <c r="J5632" i="1" l="1"/>
  <c r="J5629" i="1"/>
  <c r="J5578" i="1"/>
  <c r="J5575" i="1"/>
  <c r="J5569" i="1"/>
  <c r="J5563" i="1"/>
  <c r="J5542" i="1"/>
  <c r="J5446" i="1"/>
  <c r="J5445" i="1"/>
  <c r="J5434" i="1"/>
  <c r="J5433" i="1"/>
  <c r="J5416" i="1"/>
  <c r="J5415" i="1"/>
  <c r="J5284" i="1"/>
  <c r="J5236" i="1"/>
  <c r="J5230" i="1"/>
  <c r="J5140" i="1"/>
  <c r="J5134" i="1"/>
  <c r="J5104" i="1"/>
  <c r="J5008" i="1"/>
  <c r="J4978" i="1"/>
  <c r="J4960" i="1"/>
  <c r="J4954" i="1"/>
  <c r="J4615" i="1"/>
  <c r="J4606" i="1"/>
  <c r="J4605" i="1"/>
  <c r="J4600" i="1"/>
  <c r="J4599" i="1"/>
  <c r="J4597" i="1"/>
  <c r="J4570" i="1"/>
  <c r="J4569" i="1"/>
  <c r="J4537" i="1"/>
  <c r="J4525" i="1"/>
  <c r="J4519" i="1"/>
  <c r="J4438" i="1"/>
  <c r="J4435" i="1"/>
  <c r="J4414" i="1"/>
  <c r="J4411" i="1"/>
  <c r="J4321" i="1"/>
  <c r="J4315" i="1"/>
  <c r="J4243" i="1"/>
  <c r="J4225" i="1"/>
  <c r="J4222" i="1"/>
  <c r="J4198" i="1"/>
  <c r="J4180" i="1"/>
  <c r="J4174" i="1"/>
  <c r="J4051" i="1"/>
  <c r="J4045" i="1"/>
  <c r="J3997" i="1"/>
  <c r="J3825" i="1"/>
  <c r="J3819" i="1"/>
  <c r="J3801" i="1"/>
  <c r="J3670" i="1"/>
  <c r="J3669" i="1"/>
  <c r="J3412" i="1"/>
  <c r="J3411" i="1"/>
  <c r="J3394" i="1"/>
  <c r="J3393" i="1"/>
  <c r="J3391" i="1"/>
  <c r="J3196" i="1"/>
  <c r="J3124" i="1"/>
  <c r="J3052" i="1"/>
  <c r="J3051" i="1"/>
  <c r="J3025" i="1"/>
  <c r="J3004" i="1"/>
  <c r="J3003" i="1"/>
  <c r="J3001" i="1"/>
  <c r="J2938" i="1"/>
  <c r="J2937" i="1"/>
  <c r="J2935" i="1"/>
  <c r="J2932" i="1"/>
  <c r="J2931" i="1"/>
  <c r="J2929" i="1"/>
  <c r="J2865" i="1"/>
  <c r="J2863" i="1"/>
  <c r="J2821" i="1"/>
  <c r="J2815" i="1"/>
  <c r="J2805" i="1"/>
  <c r="J2799" i="1"/>
  <c r="J2793" i="1"/>
  <c r="J2763" i="1"/>
  <c r="J2757" i="1"/>
  <c r="J2637" i="1"/>
  <c r="J2629" i="1"/>
  <c r="J2541" i="1"/>
  <c r="J2539" i="1"/>
  <c r="J2529" i="1"/>
  <c r="J2469" i="1"/>
  <c r="J2457" i="1"/>
  <c r="J2397" i="1"/>
  <c r="J2305" i="1"/>
  <c r="J2227" i="1"/>
  <c r="J2200" i="1"/>
  <c r="J2199" i="1"/>
  <c r="J2191" i="1"/>
  <c r="J2187" i="1"/>
  <c r="J2158" i="1"/>
  <c r="J2097" i="1"/>
  <c r="J2085" i="1"/>
  <c r="J1995" i="1"/>
  <c r="J1993" i="1"/>
  <c r="J1989" i="1"/>
  <c r="J1987" i="1"/>
  <c r="J1939" i="1"/>
  <c r="J1929" i="1"/>
  <c r="J1909" i="1"/>
  <c r="J1837" i="1"/>
  <c r="J1815" i="1"/>
  <c r="J1809" i="1"/>
  <c r="J1777" i="1"/>
  <c r="J1657" i="1"/>
  <c r="J1545" i="1"/>
  <c r="J1543" i="1"/>
  <c r="J1485" i="1"/>
  <c r="J1473" i="1"/>
  <c r="J1321" i="1"/>
  <c r="J1251" i="1"/>
  <c r="J1249" i="1"/>
  <c r="J1245" i="1"/>
  <c r="J1243" i="1"/>
  <c r="J1179" i="1"/>
  <c r="J1177" i="1"/>
  <c r="J1131" i="1"/>
  <c r="J1129" i="1"/>
  <c r="J1081" i="1"/>
  <c r="J993" i="1"/>
  <c r="J951" i="1"/>
  <c r="J927" i="1"/>
  <c r="J879" i="1"/>
  <c r="J873" i="1"/>
  <c r="J853" i="1"/>
  <c r="J847" i="1"/>
  <c r="J799" i="1"/>
  <c r="J793" i="1"/>
  <c r="J709" i="1"/>
  <c r="J217" i="1"/>
  <c r="J181" i="1"/>
  <c r="J106" i="1"/>
  <c r="J79" i="1"/>
  <c r="J33" i="1"/>
</calcChain>
</file>

<file path=xl/sharedStrings.xml><?xml version="1.0" encoding="utf-8"?>
<sst xmlns="http://schemas.openxmlformats.org/spreadsheetml/2006/main" count="20092" uniqueCount="1877">
  <si>
    <t>A</t>
  </si>
  <si>
    <t>B</t>
  </si>
  <si>
    <t>05</t>
  </si>
  <si>
    <t>06</t>
  </si>
  <si>
    <t>07</t>
  </si>
  <si>
    <t>08</t>
  </si>
  <si>
    <t>09</t>
  </si>
  <si>
    <t>C</t>
  </si>
  <si>
    <t>10+11+12</t>
  </si>
  <si>
    <t>13+14+15</t>
  </si>
  <si>
    <t>16+17+18</t>
  </si>
  <si>
    <t>22+23</t>
  </si>
  <si>
    <t>24+25</t>
  </si>
  <si>
    <t>29+30</t>
  </si>
  <si>
    <t>31+32+33</t>
  </si>
  <si>
    <t>D</t>
  </si>
  <si>
    <t>E</t>
  </si>
  <si>
    <t>F</t>
  </si>
  <si>
    <t>G</t>
  </si>
  <si>
    <t>H</t>
  </si>
  <si>
    <t>I</t>
  </si>
  <si>
    <t>J</t>
  </si>
  <si>
    <t>K</t>
  </si>
  <si>
    <t>L</t>
  </si>
  <si>
    <t>M</t>
  </si>
  <si>
    <t>N</t>
  </si>
  <si>
    <t>02</t>
  </si>
  <si>
    <t>01</t>
  </si>
  <si>
    <t>03</t>
  </si>
  <si>
    <t>66</t>
  </si>
  <si>
    <t>P</t>
  </si>
  <si>
    <t>Q</t>
  </si>
  <si>
    <t>R</t>
  </si>
  <si>
    <t>90</t>
  </si>
  <si>
    <t>91</t>
  </si>
  <si>
    <t>92</t>
  </si>
  <si>
    <t>93</t>
  </si>
  <si>
    <t>S</t>
  </si>
  <si>
    <t>95</t>
  </si>
  <si>
    <t>96</t>
  </si>
  <si>
    <t>47</t>
  </si>
  <si>
    <t>Code NACE, Rev.2</t>
  </si>
  <si>
    <t>Years</t>
  </si>
  <si>
    <t>Agriculture, forestry and fishing</t>
  </si>
  <si>
    <t>Industry</t>
  </si>
  <si>
    <t>Mining and quarrying</t>
  </si>
  <si>
    <t>Manufacturing</t>
  </si>
  <si>
    <t>manufacture of food products, beverages and tobacco products</t>
  </si>
  <si>
    <t>manufacture of textiles, apparel, leather and related products</t>
  </si>
  <si>
    <t>manufacture of wood and paper products, and printing</t>
  </si>
  <si>
    <t>machine-building</t>
  </si>
  <si>
    <t>manufacture of transport equipment</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</si>
  <si>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</si>
  <si>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</si>
  <si>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</si>
  <si>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</si>
  <si>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</si>
  <si>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</si>
  <si>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</si>
  <si>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</si>
  <si>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</si>
  <si>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Education</t>
  </si>
  <si>
    <t>Human health and social work activities</t>
  </si>
  <si>
    <t>Other service activities</t>
  </si>
  <si>
    <t>crop and animal production, hunting and related service activities</t>
  </si>
  <si>
    <t>forestry and logging</t>
  </si>
  <si>
    <t>fishing and aquaculture</t>
  </si>
  <si>
    <t>mining of coal and lignite</t>
  </si>
  <si>
    <t>extraction of crude petroleum and natural gas</t>
  </si>
  <si>
    <t>mining of metal ores</t>
  </si>
  <si>
    <t>other mining and quarrying</t>
  </si>
  <si>
    <t>mining support service activities</t>
  </si>
  <si>
    <t>manufacture of food products</t>
  </si>
  <si>
    <t>manufacture of beverages</t>
  </si>
  <si>
    <t>manufacture of tobacco products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</si>
  <si>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</si>
  <si>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</si>
  <si>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</si>
  <si>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</si>
  <si>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</si>
  <si>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</si>
  <si>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</si>
  <si>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 products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</si>
  <si>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</si>
  <si>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</si>
  <si>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</si>
  <si>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</si>
  <si>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</si>
  <si>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machinery and equipment n.e.c.</t>
  </si>
  <si>
    <t>manufacture of motor vehicles, trailers and semi-trailers</t>
  </si>
  <si>
    <t>manufacture of other transport equipment</t>
  </si>
  <si>
    <t>manufacture of furniture</t>
  </si>
  <si>
    <t>other manufacturing</t>
  </si>
  <si>
    <t>repair and installation of machinery and equipment</t>
  </si>
  <si>
    <t>electricity, gas, steam and air conditioning supply</t>
  </si>
  <si>
    <t>water collection, treatment and supply</t>
  </si>
  <si>
    <t>sewerage</t>
  </si>
  <si>
    <t>waste collection, treatment and disposal activities; materials recovery</t>
  </si>
  <si>
    <t>remediation activities and other waste management services</t>
  </si>
  <si>
    <t>Construction</t>
  </si>
  <si>
    <t>construction of buildings</t>
  </si>
  <si>
    <t>civil engineering</t>
  </si>
  <si>
    <t>specialised construction activities</t>
  </si>
  <si>
    <t>wholesale and retail trade and repair of motor vehicles and motorcycles</t>
  </si>
  <si>
    <t>wholesale trade, except of motor vehicles and motorcycles</t>
  </si>
  <si>
    <t>retail trade, except of motor vehicles and motorcycles</t>
  </si>
  <si>
    <t>land transport and transport via pipelines</t>
  </si>
  <si>
    <t>water transport</t>
  </si>
  <si>
    <t>air transport</t>
  </si>
  <si>
    <t>warehousing and support activities for transportation</t>
  </si>
  <si>
    <t>postal and courier activities</t>
  </si>
  <si>
    <t>accommodation</t>
  </si>
  <si>
    <t>food and beverage service activities</t>
  </si>
  <si>
    <t>publishing activities</t>
  </si>
  <si>
    <t>programming and broadcasting activities</t>
  </si>
  <si>
    <t>telecommunications</t>
  </si>
  <si>
    <t>computer programming, consultancy and related activities</t>
  </si>
  <si>
    <t>information service activities</t>
  </si>
  <si>
    <t>financial service activities, except insurance and pension funding</t>
  </si>
  <si>
    <t>activities auxiliary to financial services and insurance activities</t>
  </si>
  <si>
    <t>real estate activities</t>
  </si>
  <si>
    <t>legal and accounting activities</t>
  </si>
  <si>
    <t>activities of head offices; management consultancy activities</t>
  </si>
  <si>
    <t>architectural and engineering activities; technical testing and analysis</t>
  </si>
  <si>
    <t xml:space="preserve">scientific research and development </t>
  </si>
  <si>
    <t>advertising and market research</t>
  </si>
  <si>
    <t>other professional, scientific and technical activities</t>
  </si>
  <si>
    <t>veterinary activities</t>
  </si>
  <si>
    <t>rental and leasing activities</t>
  </si>
  <si>
    <t>employment activities</t>
  </si>
  <si>
    <t>security and investigation activities</t>
  </si>
  <si>
    <t>services to buildings and landscape activities</t>
  </si>
  <si>
    <t>office administrative, office support and other business support activities</t>
  </si>
  <si>
    <t>education</t>
  </si>
  <si>
    <t>human health activities</t>
  </si>
  <si>
    <t>residential care activities</t>
  </si>
  <si>
    <t>social work activities without accommodation</t>
  </si>
  <si>
    <t>Arts, entertainment and recreation</t>
  </si>
  <si>
    <t>creative, arts and entertainment activities</t>
  </si>
  <si>
    <t>libraries, archives, museums and other cultural activities</t>
  </si>
  <si>
    <t>gambling and betting activities</t>
  </si>
  <si>
    <t>sports activities and amusement and recreation activities</t>
  </si>
  <si>
    <t>repair of computers and personal and household goods</t>
  </si>
  <si>
    <t>other personal service activities</t>
  </si>
  <si>
    <r>
      <t>Total</t>
    </r>
    <r>
      <rPr>
        <b/>
        <vertAlign val="superscript"/>
        <sz val="10"/>
        <color theme="1"/>
        <rFont val="Times New Roman"/>
        <family val="1"/>
        <charset val="204"/>
      </rPr>
      <t>1</t>
    </r>
  </si>
  <si>
    <t>total</t>
  </si>
  <si>
    <t>including
natural entities-entrepreneurs</t>
  </si>
  <si>
    <t>–</t>
  </si>
  <si>
    <t xml:space="preserve">Production value of business entities </t>
  </si>
  <si>
    <t>growing of non-perennial crops</t>
  </si>
  <si>
    <t>01.1</t>
  </si>
  <si>
    <t>growing of cereals (except rice), leguminous crops and oil seeds</t>
  </si>
  <si>
    <t>01.11</t>
  </si>
  <si>
    <t>growing of rice</t>
  </si>
  <si>
    <t>01.12</t>
  </si>
  <si>
    <t>growing of vegetables and melons, roots and tubers</t>
  </si>
  <si>
    <t>01.13</t>
  </si>
  <si>
    <t>growing of sugar cane</t>
  </si>
  <si>
    <t>01.14</t>
  </si>
  <si>
    <t>growing of tobacco</t>
  </si>
  <si>
    <t>01.15</t>
  </si>
  <si>
    <t>growing of fibre crops</t>
  </si>
  <si>
    <t>01.16</t>
  </si>
  <si>
    <t>growing of other non-perennial crops</t>
  </si>
  <si>
    <t>01.19</t>
  </si>
  <si>
    <t>growing of perennial crops</t>
  </si>
  <si>
    <t>01.2</t>
  </si>
  <si>
    <t>growing of grapes</t>
  </si>
  <si>
    <t>01.21</t>
  </si>
  <si>
    <t>growing of tropical and subtropical fruits</t>
  </si>
  <si>
    <t>01.22</t>
  </si>
  <si>
    <t>growing of citrus fruits</t>
  </si>
  <si>
    <t>01.23</t>
  </si>
  <si>
    <t>growing of pome fruits and stone fruits</t>
  </si>
  <si>
    <t>01.24</t>
  </si>
  <si>
    <t>growing of other tree and bush fruits and nuts</t>
  </si>
  <si>
    <t>01.25</t>
  </si>
  <si>
    <t>growing of oleaginous fruits</t>
  </si>
  <si>
    <t>01.26</t>
  </si>
  <si>
    <t>growing of beverage crops</t>
  </si>
  <si>
    <t>01.27</t>
  </si>
  <si>
    <t>growing of spices, aromatic, drug and pharmaceutical crops</t>
  </si>
  <si>
    <t>01.28</t>
  </si>
  <si>
    <t>growing of other perennial crops</t>
  </si>
  <si>
    <t>01.29</t>
  </si>
  <si>
    <t>plant propagation</t>
  </si>
  <si>
    <t>01.3</t>
  </si>
  <si>
    <t>01.30</t>
  </si>
  <si>
    <t>animal production</t>
  </si>
  <si>
    <t>01.4</t>
  </si>
  <si>
    <t>raising of dairy cattle</t>
  </si>
  <si>
    <t>01.41</t>
  </si>
  <si>
    <t>raising of other cattle and buffaloes</t>
  </si>
  <si>
    <t>01.42</t>
  </si>
  <si>
    <t>raising of horses and other equines</t>
  </si>
  <si>
    <t>01.43</t>
  </si>
  <si>
    <t>raising of camels and camelids</t>
  </si>
  <si>
    <t>01.44</t>
  </si>
  <si>
    <t>raising of sheep and goats</t>
  </si>
  <si>
    <t>01.45</t>
  </si>
  <si>
    <t>raising of swine/pigs</t>
  </si>
  <si>
    <t>01.46</t>
  </si>
  <si>
    <t>raising of poultry</t>
  </si>
  <si>
    <t>01.47</t>
  </si>
  <si>
    <t>raising of other animals</t>
  </si>
  <si>
    <t>01.49</t>
  </si>
  <si>
    <t>mixed farming</t>
  </si>
  <si>
    <t>01.5</t>
  </si>
  <si>
    <t>01.50</t>
  </si>
  <si>
    <t>support activities to agriculture and post-harvest crop activities</t>
  </si>
  <si>
    <t>01.6</t>
  </si>
  <si>
    <t>support activities for crop production</t>
  </si>
  <si>
    <t>01.61</t>
  </si>
  <si>
    <t>support activities for animal production</t>
  </si>
  <si>
    <t>01.62</t>
  </si>
  <si>
    <t>post-harvest crop activities</t>
  </si>
  <si>
    <t>01.63</t>
  </si>
  <si>
    <t>seed processing for propagation</t>
  </si>
  <si>
    <t>01.64</t>
  </si>
  <si>
    <t>hunting, trapping and related service activities</t>
  </si>
  <si>
    <t>01.7</t>
  </si>
  <si>
    <t>01.70</t>
  </si>
  <si>
    <t>silviculture and other forestry activities</t>
  </si>
  <si>
    <t>02.1</t>
  </si>
  <si>
    <t>02.10</t>
  </si>
  <si>
    <t>logging</t>
  </si>
  <si>
    <t>02.2</t>
  </si>
  <si>
    <t>02.20</t>
  </si>
  <si>
    <t>gathering of wild growing non-wood products</t>
  </si>
  <si>
    <t>02.3</t>
  </si>
  <si>
    <t>02.30</t>
  </si>
  <si>
    <t>support services to forestry</t>
  </si>
  <si>
    <t>02.4</t>
  </si>
  <si>
    <t>02.40</t>
  </si>
  <si>
    <t>fishing</t>
  </si>
  <si>
    <t>03.1</t>
  </si>
  <si>
    <t>marine fishing</t>
  </si>
  <si>
    <t>03.11</t>
  </si>
  <si>
    <t>freshwater fishing</t>
  </si>
  <si>
    <t>03.12</t>
  </si>
  <si>
    <t>aquaculture</t>
  </si>
  <si>
    <t>03.2</t>
  </si>
  <si>
    <t>marine aquaculture</t>
  </si>
  <si>
    <t>03.21</t>
  </si>
  <si>
    <t>freshwater aquaculture</t>
  </si>
  <si>
    <t>03.22</t>
  </si>
  <si>
    <t>B+C+D+E</t>
  </si>
  <si>
    <t>mining of hard coal</t>
  </si>
  <si>
    <t>05.1</t>
  </si>
  <si>
    <t>05.10</t>
  </si>
  <si>
    <t>mining of lignite</t>
  </si>
  <si>
    <t>05.2</t>
  </si>
  <si>
    <t>05.20</t>
  </si>
  <si>
    <t>extraction of crude petroleum</t>
  </si>
  <si>
    <t>06.1</t>
  </si>
  <si>
    <t>06.10</t>
  </si>
  <si>
    <t>extraction of natural gas</t>
  </si>
  <si>
    <t>06.2</t>
  </si>
  <si>
    <t>06.20</t>
  </si>
  <si>
    <t>mining of iron ores</t>
  </si>
  <si>
    <t>07.1</t>
  </si>
  <si>
    <t>07.10</t>
  </si>
  <si>
    <t>mining of non-ferrous metal ores</t>
  </si>
  <si>
    <t>07.2</t>
  </si>
  <si>
    <t>mining of uranium and thorium ores</t>
  </si>
  <si>
    <t>07.21</t>
  </si>
  <si>
    <t>mining of other non-ferrous metal ores</t>
  </si>
  <si>
    <t>07.29</t>
  </si>
  <si>
    <t>quarrying of stone, sand and clay</t>
  </si>
  <si>
    <t>08.1</t>
  </si>
  <si>
    <t>quarrying of ornamental and building stone, limestone, gypsum,</t>
  </si>
  <si>
    <t>08.11</t>
  </si>
  <si>
    <t>chalk and slate</t>
  </si>
  <si>
    <t>operation of gravel and sand pits; mining of clays and kaolin</t>
  </si>
  <si>
    <t>08.12</t>
  </si>
  <si>
    <t>mining and quarrying n.e.c.</t>
  </si>
  <si>
    <t>08.9</t>
  </si>
  <si>
    <t>mining of chemical and fertiliser minerals</t>
  </si>
  <si>
    <t>08.91</t>
  </si>
  <si>
    <t>extraction of peat</t>
  </si>
  <si>
    <t>08.92</t>
  </si>
  <si>
    <t>extraction of salt</t>
  </si>
  <si>
    <t>08.93</t>
  </si>
  <si>
    <t>other mining and quarrying n.e.c.</t>
  </si>
  <si>
    <t>08.99</t>
  </si>
  <si>
    <t>support activities for petroleum and natural gas extraction</t>
  </si>
  <si>
    <t>09.1</t>
  </si>
  <si>
    <t>09.10</t>
  </si>
  <si>
    <t>support activities for other mining and quarrying</t>
  </si>
  <si>
    <t>09.9</t>
  </si>
  <si>
    <t>09.90</t>
  </si>
  <si>
    <t>10</t>
  </si>
  <si>
    <t>processing and preserving of meat and production of meat products</t>
  </si>
  <si>
    <t>10.1</t>
  </si>
  <si>
    <t>processing and preserving of meat</t>
  </si>
  <si>
    <t>10.11</t>
  </si>
  <si>
    <t>processing and preserving of poultry meat</t>
  </si>
  <si>
    <t>10.12</t>
  </si>
  <si>
    <t>production of meat and poultry meat products</t>
  </si>
  <si>
    <t>10.13</t>
  </si>
  <si>
    <t>processing and preserving of fish, crustaceans and molluscs</t>
  </si>
  <si>
    <t>10.2</t>
  </si>
  <si>
    <t>10.20</t>
  </si>
  <si>
    <t>processing and preserving of fruit and vegetables</t>
  </si>
  <si>
    <t>10.3</t>
  </si>
  <si>
    <t>processing and preserving of potatoes</t>
  </si>
  <si>
    <t>10.31</t>
  </si>
  <si>
    <t>manufacture of fruit and vegetable juice</t>
  </si>
  <si>
    <t>10.32</t>
  </si>
  <si>
    <t>other processing and preserving of fruit and vegetables</t>
  </si>
  <si>
    <t>10.39</t>
  </si>
  <si>
    <t>manufacture of vegetable and animal oils and fats</t>
  </si>
  <si>
    <t>10.4</t>
  </si>
  <si>
    <t>manufacture of oils and fats</t>
  </si>
  <si>
    <t>10.41</t>
  </si>
  <si>
    <t>manufacture of margarine and similar edible fats</t>
  </si>
  <si>
    <t>10.42</t>
  </si>
  <si>
    <t>manufacture of dairy products</t>
  </si>
  <si>
    <t>10.5</t>
  </si>
  <si>
    <t>operation of dairies and cheese making</t>
  </si>
  <si>
    <t>10.51</t>
  </si>
  <si>
    <t>manufacture of ice cream</t>
  </si>
  <si>
    <t>10.52</t>
  </si>
  <si>
    <t>manufacture of grain mill products, starches and starch products</t>
  </si>
  <si>
    <t>10.6</t>
  </si>
  <si>
    <t>manufacture of grain mill products</t>
  </si>
  <si>
    <t>10.61</t>
  </si>
  <si>
    <t>manufacture of starches and starch products</t>
  </si>
  <si>
    <t>10.62</t>
  </si>
  <si>
    <t>manufacture of bakery and farinaceous products</t>
  </si>
  <si>
    <t>10.7</t>
  </si>
  <si>
    <t>manufacture of bread; manufacture of fresh pastry goods and cakes</t>
  </si>
  <si>
    <t>10.71</t>
  </si>
  <si>
    <t>manufacture of rusks and biscuits; manufacture of preserved pastry</t>
  </si>
  <si>
    <t>10.72</t>
  </si>
  <si>
    <t>goods and cakes</t>
  </si>
  <si>
    <t>manufacture of macaroni, noodles, couscous and similar</t>
  </si>
  <si>
    <t>10.73</t>
  </si>
  <si>
    <t>farinaceous products</t>
  </si>
  <si>
    <t>manufacture of other food products</t>
  </si>
  <si>
    <t>10.8</t>
  </si>
  <si>
    <t>manufacture of sugar</t>
  </si>
  <si>
    <t>10.81</t>
  </si>
  <si>
    <t>manufacture of cocoa, chocolate and sugar confectionery</t>
  </si>
  <si>
    <t>10.82</t>
  </si>
  <si>
    <t>processing of tea and coffee</t>
  </si>
  <si>
    <t>10.83</t>
  </si>
  <si>
    <t>manufacture of condiments and seasonings</t>
  </si>
  <si>
    <t>10.84</t>
  </si>
  <si>
    <t>manufacture of prepared meals and dishes</t>
  </si>
  <si>
    <t>10.85</t>
  </si>
  <si>
    <t>manufacture of homogenised food preparations and dietetic food</t>
  </si>
  <si>
    <t>10.86</t>
  </si>
  <si>
    <t>manufacture of other food products n.e.c.</t>
  </si>
  <si>
    <t>10.89</t>
  </si>
  <si>
    <t>manufacture of prepared animal feeds</t>
  </si>
  <si>
    <t>10.9</t>
  </si>
  <si>
    <t>manufacture of prepared feeds for farm animals</t>
  </si>
  <si>
    <t>10.91</t>
  </si>
  <si>
    <t>manufacture of prepared pet foods</t>
  </si>
  <si>
    <t>10.92</t>
  </si>
  <si>
    <t>11</t>
  </si>
  <si>
    <t>11.0</t>
  </si>
  <si>
    <t>distilling, rectifying and blending of spirits</t>
  </si>
  <si>
    <t>11.01</t>
  </si>
  <si>
    <t>manufacture of wine from grape</t>
  </si>
  <si>
    <t>11.02</t>
  </si>
  <si>
    <t>manufacture of cider and other fruit wines</t>
  </si>
  <si>
    <t>11.03</t>
  </si>
  <si>
    <t>manufacture of other non-distilled fermented beverages</t>
  </si>
  <si>
    <t>11.04</t>
  </si>
  <si>
    <t>manufacture of beer</t>
  </si>
  <si>
    <t>11.05</t>
  </si>
  <si>
    <t>manufacture of malt</t>
  </si>
  <si>
    <t>11.06</t>
  </si>
  <si>
    <t>manufacture of soft drinks; production of mineral waters and other</t>
  </si>
  <si>
    <t>11.07</t>
  </si>
  <si>
    <t xml:space="preserve"> bottled waters</t>
  </si>
  <si>
    <t>12</t>
  </si>
  <si>
    <t>12.0</t>
  </si>
  <si>
    <t>12.00</t>
  </si>
  <si>
    <t>13</t>
  </si>
  <si>
    <t>preparation and spinning of textile fibres</t>
  </si>
  <si>
    <t>13.1</t>
  </si>
  <si>
    <t>13.10</t>
  </si>
  <si>
    <t>weaving of textiles</t>
  </si>
  <si>
    <t>13.2</t>
  </si>
  <si>
    <t>13.20</t>
  </si>
  <si>
    <t>finishing of textiles</t>
  </si>
  <si>
    <t>13.3</t>
  </si>
  <si>
    <t>13.30</t>
  </si>
  <si>
    <t>manufacture of other textiles</t>
  </si>
  <si>
    <t>13.9</t>
  </si>
  <si>
    <t>manufacture of knitted and crocheted fabrics</t>
  </si>
  <si>
    <t>13.91</t>
  </si>
  <si>
    <t>manufacture of made-up textile articles, except apparel</t>
  </si>
  <si>
    <t>13.92</t>
  </si>
  <si>
    <t>manufacture of carpets and rugs</t>
  </si>
  <si>
    <t>13.93</t>
  </si>
  <si>
    <t>manufacture of cordage, rope, twine and netting</t>
  </si>
  <si>
    <t>13.94</t>
  </si>
  <si>
    <t>manufacture of non-wovens and articles made from non-wovens,</t>
  </si>
  <si>
    <t>13.95</t>
  </si>
  <si>
    <t>except apparel</t>
  </si>
  <si>
    <t>manufacture of other technical and industrial textiles</t>
  </si>
  <si>
    <t>13.96</t>
  </si>
  <si>
    <t>manufacture of other textiles n.e.c.</t>
  </si>
  <si>
    <t>13.99</t>
  </si>
  <si>
    <t>14</t>
  </si>
  <si>
    <t>manufacture of wearing apparel, except fur apparel</t>
  </si>
  <si>
    <t>14.1</t>
  </si>
  <si>
    <t>manufacture of leather clothes</t>
  </si>
  <si>
    <t>14.11</t>
  </si>
  <si>
    <t>manufacture of workwear</t>
  </si>
  <si>
    <t>14.12</t>
  </si>
  <si>
    <t>manufacture of other outerwear</t>
  </si>
  <si>
    <t>14.13</t>
  </si>
  <si>
    <t>manufacture of underwear</t>
  </si>
  <si>
    <t>14.14</t>
  </si>
  <si>
    <t>manufacture of other wearing apparel and accessories</t>
  </si>
  <si>
    <t>14.19</t>
  </si>
  <si>
    <t>manufacture of articles of fur</t>
  </si>
  <si>
    <t>14.2</t>
  </si>
  <si>
    <t>14.20</t>
  </si>
  <si>
    <t>manufacture of knitted and crocheted apparel</t>
  </si>
  <si>
    <t>14.3</t>
  </si>
  <si>
    <t>manufacture of knitted and crocheted hosiery</t>
  </si>
  <si>
    <t>14.31</t>
  </si>
  <si>
    <t>manufacture of other knitted and crocheted apparel</t>
  </si>
  <si>
    <t>14.39</t>
  </si>
  <si>
    <t>15</t>
  </si>
  <si>
    <t>tanning and dressing of leather; manufacture of luggage, handbags,</t>
  </si>
  <si>
    <t>15.1</t>
  </si>
  <si>
    <t>saddlery and harness; dressing and dyeing of fur</t>
  </si>
  <si>
    <t>tanning and dressing of leather; dressing and dyeing of fur</t>
  </si>
  <si>
    <t>15.11</t>
  </si>
  <si>
    <t>manufacture of luggage, handbags and the like, saddlery and harness</t>
  </si>
  <si>
    <t>15.12</t>
  </si>
  <si>
    <t>manufacture of footwear</t>
  </si>
  <si>
    <t>15.2</t>
  </si>
  <si>
    <t>15.20</t>
  </si>
  <si>
    <t xml:space="preserve">manufacture of wood and of products of wood and cork, except furniture;  </t>
  </si>
  <si>
    <t>16</t>
  </si>
  <si>
    <t>manufacture of articles of straw and plaiting materials</t>
  </si>
  <si>
    <t>sawmilling and planing of wood</t>
  </si>
  <si>
    <t>16.1</t>
  </si>
  <si>
    <t>16.10</t>
  </si>
  <si>
    <t>manufacture of products of wood, cork, straw and plaiting materials</t>
  </si>
  <si>
    <t>16.2</t>
  </si>
  <si>
    <t>manufacture of veneer sheets and wood-based panels</t>
  </si>
  <si>
    <t>16.21</t>
  </si>
  <si>
    <t>manufacture of assembled parquet floors</t>
  </si>
  <si>
    <t>16.22</t>
  </si>
  <si>
    <t>manufacture of other builders' carpentry and joinery</t>
  </si>
  <si>
    <t>16.23</t>
  </si>
  <si>
    <t>manufacture of wooden containers</t>
  </si>
  <si>
    <t>16.24</t>
  </si>
  <si>
    <t xml:space="preserve">manufacture of other products of wood; manufacture of articles of </t>
  </si>
  <si>
    <t>16.29</t>
  </si>
  <si>
    <t>cork, straw and plaiting materials</t>
  </si>
  <si>
    <t>17</t>
  </si>
  <si>
    <t>manufacture of pulp, paper and paperboard</t>
  </si>
  <si>
    <t>17.1</t>
  </si>
  <si>
    <t>manufacture of pulp</t>
  </si>
  <si>
    <t>17.11</t>
  </si>
  <si>
    <t>manufacture of paper and paperboard</t>
  </si>
  <si>
    <t>17.12</t>
  </si>
  <si>
    <t xml:space="preserve">manufacture of articles of paper and paperboard </t>
  </si>
  <si>
    <t>17.2</t>
  </si>
  <si>
    <t xml:space="preserve">manufacture of corrugated paper and paperboard and of containers </t>
  </si>
  <si>
    <t>17.21</t>
  </si>
  <si>
    <t>of paper and paperboard</t>
  </si>
  <si>
    <t>manufacture of household and sanitary goods and of toilet requisites</t>
  </si>
  <si>
    <t>17.22</t>
  </si>
  <si>
    <t>manufacture of paper stationery</t>
  </si>
  <si>
    <t>17.23</t>
  </si>
  <si>
    <t>manufacture of wallpaper</t>
  </si>
  <si>
    <t>17.24</t>
  </si>
  <si>
    <t>manufacture of other articles of paper and paperboard</t>
  </si>
  <si>
    <t>17.29</t>
  </si>
  <si>
    <t>18</t>
  </si>
  <si>
    <t>printing and service activities related to printing</t>
  </si>
  <si>
    <t>18.1</t>
  </si>
  <si>
    <t>printing of newspapers</t>
  </si>
  <si>
    <t>18.11</t>
  </si>
  <si>
    <t>other printing</t>
  </si>
  <si>
    <t>18.12</t>
  </si>
  <si>
    <t>pre-press and pre-media services</t>
  </si>
  <si>
    <t>18.13</t>
  </si>
  <si>
    <t>binding and related services</t>
  </si>
  <si>
    <t>18.14</t>
  </si>
  <si>
    <t>reproduction of recorded media</t>
  </si>
  <si>
    <t>18.2</t>
  </si>
  <si>
    <t>18.20</t>
  </si>
  <si>
    <t>19</t>
  </si>
  <si>
    <t>manufacture of coke oven products</t>
  </si>
  <si>
    <t>19.1</t>
  </si>
  <si>
    <t>19.10</t>
  </si>
  <si>
    <t>manufacture of refined petroleum products</t>
  </si>
  <si>
    <t>19.2</t>
  </si>
  <si>
    <t>19.20</t>
  </si>
  <si>
    <t>20</t>
  </si>
  <si>
    <t xml:space="preserve">manufacture of basic chemicals, fertilisers and nitrogen compounds, </t>
  </si>
  <si>
    <t>20.1</t>
  </si>
  <si>
    <t>plastics and synthetic rubber in primary forms</t>
  </si>
  <si>
    <t>manufacture of industrial gases</t>
  </si>
  <si>
    <t>20.11</t>
  </si>
  <si>
    <t>manufacture of dyes and pigments</t>
  </si>
  <si>
    <t>20.12</t>
  </si>
  <si>
    <t>manufacture of other inorganic basic chemicals</t>
  </si>
  <si>
    <t>20.13</t>
  </si>
  <si>
    <t>manufacture of other organic basic chemicals</t>
  </si>
  <si>
    <t>20.14</t>
  </si>
  <si>
    <t>manufacture of fertilisers and nitrogen compounds</t>
  </si>
  <si>
    <t>20.15</t>
  </si>
  <si>
    <t>manufacture of plastics in primary forms</t>
  </si>
  <si>
    <t>20.16</t>
  </si>
  <si>
    <t>manufacture of synthetic rubber in primary forms</t>
  </si>
  <si>
    <t>20.17</t>
  </si>
  <si>
    <t>manufacture of pesticides and other agrochemical products</t>
  </si>
  <si>
    <t>20.2</t>
  </si>
  <si>
    <t>20.20</t>
  </si>
  <si>
    <t xml:space="preserve">manufacture of paints, varnishes and similar coatings, printing ink </t>
  </si>
  <si>
    <t>20.3</t>
  </si>
  <si>
    <t>and mastics</t>
  </si>
  <si>
    <t>20.30</t>
  </si>
  <si>
    <t xml:space="preserve">manufacture of soap and detergents, cleaning and polishing </t>
  </si>
  <si>
    <t>20.4</t>
  </si>
  <si>
    <t>preparations, perfumes and toilet preparations</t>
  </si>
  <si>
    <t>20.41</t>
  </si>
  <si>
    <t>preparations</t>
  </si>
  <si>
    <t>manufacture of perfumes and toilet preparations</t>
  </si>
  <si>
    <t>20.42</t>
  </si>
  <si>
    <t>manufacture of other chemical products</t>
  </si>
  <si>
    <t>20.5</t>
  </si>
  <si>
    <t>manufacture of explosives</t>
  </si>
  <si>
    <t>20.51</t>
  </si>
  <si>
    <t>manufacture of glues</t>
  </si>
  <si>
    <t>20.52</t>
  </si>
  <si>
    <t>manufacture of essential oils</t>
  </si>
  <si>
    <t>20.53</t>
  </si>
  <si>
    <t>manufacture of other chemical products n.e.c.</t>
  </si>
  <si>
    <t>20.59</t>
  </si>
  <si>
    <t>manufacture of man-made fibres</t>
  </si>
  <si>
    <t>20.6</t>
  </si>
  <si>
    <t>20.60</t>
  </si>
  <si>
    <t>manufacture of basic pharmaceutical products and pharmaceutical</t>
  </si>
  <si>
    <t>21</t>
  </si>
  <si>
    <t>manufacture of basic pharmaceutical products</t>
  </si>
  <si>
    <t>21.1</t>
  </si>
  <si>
    <t>21.10</t>
  </si>
  <si>
    <t>manufacture of pharmaceutical preparations</t>
  </si>
  <si>
    <t>21.2</t>
  </si>
  <si>
    <t>21.20</t>
  </si>
  <si>
    <t xml:space="preserve">manufacture of rubber and plastics products, and other non-metallic </t>
  </si>
  <si>
    <t>mineral products</t>
  </si>
  <si>
    <t>22</t>
  </si>
  <si>
    <t>manufacture of rubber products</t>
  </si>
  <si>
    <t>22.1</t>
  </si>
  <si>
    <t xml:space="preserve">manufacture of rubber tyres and tubes; retreading and rebuilding </t>
  </si>
  <si>
    <t>22.11</t>
  </si>
  <si>
    <t>of rubber tyres</t>
  </si>
  <si>
    <t>manufacture of other rubber products</t>
  </si>
  <si>
    <t>22.19</t>
  </si>
  <si>
    <t>manufacture of plastics products</t>
  </si>
  <si>
    <t>22.2</t>
  </si>
  <si>
    <t>manufacture of plastic plates, sheets, tubes and profiles</t>
  </si>
  <si>
    <t>22.21</t>
  </si>
  <si>
    <t>manufacture of plastic packing goods</t>
  </si>
  <si>
    <t>22.22</t>
  </si>
  <si>
    <t>manufacture of buildersТ ware of plastic</t>
  </si>
  <si>
    <t>22.23</t>
  </si>
  <si>
    <t>manufacture of other plastic products</t>
  </si>
  <si>
    <t>22.29</t>
  </si>
  <si>
    <t>23</t>
  </si>
  <si>
    <t>manufacture of glass and glass products</t>
  </si>
  <si>
    <t>23.1</t>
  </si>
  <si>
    <t>manufacture of flat glass</t>
  </si>
  <si>
    <t>23.11</t>
  </si>
  <si>
    <t>shaping and processing of flat glass</t>
  </si>
  <si>
    <t>23.12</t>
  </si>
  <si>
    <t>manufacture of hollow glass</t>
  </si>
  <si>
    <t>23.13</t>
  </si>
  <si>
    <t>manufacture of glass fibres</t>
  </si>
  <si>
    <t>23.14</t>
  </si>
  <si>
    <t xml:space="preserve">manufacture and processing of other glass, including technical </t>
  </si>
  <si>
    <t>23.19</t>
  </si>
  <si>
    <t>glassware</t>
  </si>
  <si>
    <t>manufacture of refractory products</t>
  </si>
  <si>
    <t>23.2</t>
  </si>
  <si>
    <t>23.20</t>
  </si>
  <si>
    <t>manufacture of clay building materials</t>
  </si>
  <si>
    <t>23.3</t>
  </si>
  <si>
    <t>manufacture of ceramic tiles and flags</t>
  </si>
  <si>
    <t>23.31</t>
  </si>
  <si>
    <t>manufacture of bricks, tiles and construction products, in baked clay</t>
  </si>
  <si>
    <t>23.32</t>
  </si>
  <si>
    <t>manufacture of other porcelain and ceramic products</t>
  </si>
  <si>
    <t>23.4</t>
  </si>
  <si>
    <t>manufacture of ceramic household and ornamental articles</t>
  </si>
  <si>
    <t>23.41</t>
  </si>
  <si>
    <t>manufacture of ceramic sanitary fixtures</t>
  </si>
  <si>
    <t>23.42</t>
  </si>
  <si>
    <t>manufacture of ceramic insulators and insulating fittings</t>
  </si>
  <si>
    <t>23.43</t>
  </si>
  <si>
    <t>manufacture of other technical ceramic products</t>
  </si>
  <si>
    <t>23.44</t>
  </si>
  <si>
    <t>manufacture of other ceramic products</t>
  </si>
  <si>
    <t>23.49</t>
  </si>
  <si>
    <t>manufacture of cement, lime and plaster</t>
  </si>
  <si>
    <t>23.5</t>
  </si>
  <si>
    <t>manufacture of cement</t>
  </si>
  <si>
    <t>23.51</t>
  </si>
  <si>
    <t>manufacture of lime and plaster</t>
  </si>
  <si>
    <t>23.52</t>
  </si>
  <si>
    <t>manufacture of articles of concrete, cement and plaster</t>
  </si>
  <si>
    <t>23.6</t>
  </si>
  <si>
    <t>manufacture of concrete products for construction purposes</t>
  </si>
  <si>
    <t>23.61</t>
  </si>
  <si>
    <t>manufacture of plaster products for construction purposes</t>
  </si>
  <si>
    <t>23.62</t>
  </si>
  <si>
    <t>manufacture of ready-mixed concrete</t>
  </si>
  <si>
    <t>23.63</t>
  </si>
  <si>
    <t>manufacture of mortars</t>
  </si>
  <si>
    <t>23.64</t>
  </si>
  <si>
    <t>manufacture of fibre cement</t>
  </si>
  <si>
    <t>23.65</t>
  </si>
  <si>
    <t>manufacture of other articles of concrete, plaster and cement</t>
  </si>
  <si>
    <t>23.69</t>
  </si>
  <si>
    <t>cutting, shaping and finishing of stone</t>
  </si>
  <si>
    <t>23.7</t>
  </si>
  <si>
    <t>23.70</t>
  </si>
  <si>
    <t xml:space="preserve">manufacture of abrasive products and non-metallic mineral </t>
  </si>
  <si>
    <t>23.9</t>
  </si>
  <si>
    <t>products n.e.c.</t>
  </si>
  <si>
    <t>production of abrasive products</t>
  </si>
  <si>
    <t>23.91</t>
  </si>
  <si>
    <t>manufacture of other non-metallic mineral products n.e.c.</t>
  </si>
  <si>
    <t>23.99</t>
  </si>
  <si>
    <t xml:space="preserve">manufacture of basic metals and fabricated metal products, except </t>
  </si>
  <si>
    <t>machinery and equipment</t>
  </si>
  <si>
    <t>24</t>
  </si>
  <si>
    <t>manufacture of basic iron and steel and of ferro-alloys</t>
  </si>
  <si>
    <t>24.1</t>
  </si>
  <si>
    <t xml:space="preserve">manufacture of basic iron and steel and of ferro-alloys </t>
  </si>
  <si>
    <t>24.10</t>
  </si>
  <si>
    <t>manufacture of tubes, pipes, hollow profiles and related fittings, of steel</t>
  </si>
  <si>
    <t>24.2</t>
  </si>
  <si>
    <t xml:space="preserve">manufacture of tubes, pipes, hollow profiles and related fittings, </t>
  </si>
  <si>
    <t>24.20</t>
  </si>
  <si>
    <t>of steel</t>
  </si>
  <si>
    <t>manufacture of other products of first processing of steel</t>
  </si>
  <si>
    <t>24.3</t>
  </si>
  <si>
    <t>cold drawing of bars</t>
  </si>
  <si>
    <t>24.31</t>
  </si>
  <si>
    <t>cold rolling of narrow strip</t>
  </si>
  <si>
    <t>24.32</t>
  </si>
  <si>
    <t>cold forming or folding</t>
  </si>
  <si>
    <t>24.33</t>
  </si>
  <si>
    <t>cold drawing of wire</t>
  </si>
  <si>
    <t>24.34</t>
  </si>
  <si>
    <t>manufacture of basic precious and other non-ferrous metals</t>
  </si>
  <si>
    <t>24.4</t>
  </si>
  <si>
    <t>precious metals production</t>
  </si>
  <si>
    <t>24.41</t>
  </si>
  <si>
    <t>aluminium production</t>
  </si>
  <si>
    <t>24.42</t>
  </si>
  <si>
    <t>lead, zinc and tin production</t>
  </si>
  <si>
    <t>24.43</t>
  </si>
  <si>
    <t>copper production</t>
  </si>
  <si>
    <t>24.44</t>
  </si>
  <si>
    <t>other non-ferrous metal production</t>
  </si>
  <si>
    <t>24.45</t>
  </si>
  <si>
    <t xml:space="preserve">processing of nuclear fuel </t>
  </si>
  <si>
    <t>24.46</t>
  </si>
  <si>
    <t>casting of metals</t>
  </si>
  <si>
    <t>24.5</t>
  </si>
  <si>
    <t>casting of iron</t>
  </si>
  <si>
    <t>24.51</t>
  </si>
  <si>
    <t>casting of steel</t>
  </si>
  <si>
    <t>24.52</t>
  </si>
  <si>
    <t>casting of light metals</t>
  </si>
  <si>
    <t>24.53</t>
  </si>
  <si>
    <t>casting of other non-ferrous metals</t>
  </si>
  <si>
    <t>24.54</t>
  </si>
  <si>
    <t>25</t>
  </si>
  <si>
    <t>manufacture of structural metal products</t>
  </si>
  <si>
    <t>25.1</t>
  </si>
  <si>
    <t>manufacture of metal structures and parts of structures</t>
  </si>
  <si>
    <t>25.11</t>
  </si>
  <si>
    <t>manufacture of doors and windows of metal</t>
  </si>
  <si>
    <t>25.12</t>
  </si>
  <si>
    <t>manufacture of tanks, reservoirs and containers of metal</t>
  </si>
  <si>
    <t>25.2</t>
  </si>
  <si>
    <t>manufacture of central heating radiators and boilers</t>
  </si>
  <si>
    <t>25.21</t>
  </si>
  <si>
    <t>manufacture of other tanks, reservoirs and containers of metal</t>
  </si>
  <si>
    <t>25.29</t>
  </si>
  <si>
    <t>manufacture of steam generators, except central heating hot water boilers</t>
  </si>
  <si>
    <t>25.3</t>
  </si>
  <si>
    <t xml:space="preserve">manufacture of steam generators, except central heating hot </t>
  </si>
  <si>
    <t>25.30</t>
  </si>
  <si>
    <t>water boilers</t>
  </si>
  <si>
    <t>manufacture of weapons and ammunition</t>
  </si>
  <si>
    <t>25.4</t>
  </si>
  <si>
    <t>25.40</t>
  </si>
  <si>
    <t xml:space="preserve">forging, pressing, stamping and roll-forming of metal; powder </t>
  </si>
  <si>
    <t>25.5</t>
  </si>
  <si>
    <t>metallurgy</t>
  </si>
  <si>
    <t>25.50</t>
  </si>
  <si>
    <t>treatment and coating of metals; machining</t>
  </si>
  <si>
    <t>25.6</t>
  </si>
  <si>
    <t>treatment and coating of metals</t>
  </si>
  <si>
    <t>25.61</t>
  </si>
  <si>
    <t>machining</t>
  </si>
  <si>
    <t>25.62</t>
  </si>
  <si>
    <t>manufacture of cutlery, tools and general hardware</t>
  </si>
  <si>
    <t>25.7</t>
  </si>
  <si>
    <t>manufacture of cutlery</t>
  </si>
  <si>
    <t>25.71</t>
  </si>
  <si>
    <t>manufacture of locks and hinges</t>
  </si>
  <si>
    <t>25.72</t>
  </si>
  <si>
    <t>manufacture of tools</t>
  </si>
  <si>
    <t>25.73</t>
  </si>
  <si>
    <t>manufacture of other fabricated metal products</t>
  </si>
  <si>
    <t>25.9</t>
  </si>
  <si>
    <t>manufacture of steel drums and similar containers</t>
  </si>
  <si>
    <t>25.91</t>
  </si>
  <si>
    <t xml:space="preserve">manufacture of light metal packaging </t>
  </si>
  <si>
    <t>25.92</t>
  </si>
  <si>
    <t>manufacture of wire products, chain and springs</t>
  </si>
  <si>
    <t>25.93</t>
  </si>
  <si>
    <t>manufacture of fasteners and screw machine products</t>
  </si>
  <si>
    <t>25.94</t>
  </si>
  <si>
    <t>manufacture of other fabricated metal products n.e.c.</t>
  </si>
  <si>
    <t>25.99</t>
  </si>
  <si>
    <t>26+27+
28+29+30</t>
  </si>
  <si>
    <t>26</t>
  </si>
  <si>
    <t>manufacture of electronic components and boards</t>
  </si>
  <si>
    <t>26.1</t>
  </si>
  <si>
    <t>manufacture of electronic components</t>
  </si>
  <si>
    <t>26.11</t>
  </si>
  <si>
    <t>manufacture of loaded electronic boards</t>
  </si>
  <si>
    <t>26.12</t>
  </si>
  <si>
    <t>manufacture of computers and peripheral equipment</t>
  </si>
  <si>
    <t>26.2</t>
  </si>
  <si>
    <t>26.20</t>
  </si>
  <si>
    <t>manufacture of communication equipment</t>
  </si>
  <si>
    <t>26.3</t>
  </si>
  <si>
    <t>26.30</t>
  </si>
  <si>
    <t>manufacture of consumer electronics</t>
  </si>
  <si>
    <t>26.4</t>
  </si>
  <si>
    <t>26.40</t>
  </si>
  <si>
    <t xml:space="preserve">manufacture of instruments and appliances for measuring, testing and </t>
  </si>
  <si>
    <t>26.5</t>
  </si>
  <si>
    <t>navigation; watches and clocks</t>
  </si>
  <si>
    <t xml:space="preserve">manufacture of instruments and appliances for measuring, testing </t>
  </si>
  <si>
    <t>26.51</t>
  </si>
  <si>
    <t>and navigation</t>
  </si>
  <si>
    <t>manufacture of watches and clocks</t>
  </si>
  <si>
    <t>26.52</t>
  </si>
  <si>
    <t xml:space="preserve">manufacture of irradiation, electromedical and electrotherapeutic </t>
  </si>
  <si>
    <t>26.6</t>
  </si>
  <si>
    <t>equipment</t>
  </si>
  <si>
    <t>26.60</t>
  </si>
  <si>
    <t>manufacture of optical instruments and photographic equipment</t>
  </si>
  <si>
    <t>26.7</t>
  </si>
  <si>
    <t>26.70</t>
  </si>
  <si>
    <t>manufacture of magnetic and optical media</t>
  </si>
  <si>
    <t>26.8</t>
  </si>
  <si>
    <t>26.80</t>
  </si>
  <si>
    <t>27</t>
  </si>
  <si>
    <t xml:space="preserve">manufacture of electric motors, generators, transformers and electricity </t>
  </si>
  <si>
    <t>27.1</t>
  </si>
  <si>
    <t>distribution and control apparatus</t>
  </si>
  <si>
    <t>manufacture of electric motors, generators and transformers</t>
  </si>
  <si>
    <t>27.11</t>
  </si>
  <si>
    <t>manufacture of electricity distribution and control apparatus</t>
  </si>
  <si>
    <t>27.12</t>
  </si>
  <si>
    <t>manufacture of batteries and accumulators</t>
  </si>
  <si>
    <t>27.2</t>
  </si>
  <si>
    <t>27.20</t>
  </si>
  <si>
    <t>manufacture of wiring and wiring devices</t>
  </si>
  <si>
    <t>27.3</t>
  </si>
  <si>
    <t>manufacture of fibre optic cables</t>
  </si>
  <si>
    <t>27.31</t>
  </si>
  <si>
    <t>manufacture of other electronic and electric wires and cables</t>
  </si>
  <si>
    <t>27.32</t>
  </si>
  <si>
    <t>manufacture of wiring devices</t>
  </si>
  <si>
    <t>27.33</t>
  </si>
  <si>
    <t>manufacture of electric lighting equipment</t>
  </si>
  <si>
    <t>27.4</t>
  </si>
  <si>
    <t>27.40</t>
  </si>
  <si>
    <t>manufacture of domestic appliances</t>
  </si>
  <si>
    <t>27.5</t>
  </si>
  <si>
    <t>manufacture of electric domestic appliances</t>
  </si>
  <si>
    <t>27.51</t>
  </si>
  <si>
    <t>manufacture of non-electric domestic appliances</t>
  </si>
  <si>
    <t>27.52</t>
  </si>
  <si>
    <t>manufacture of other electrical equipment</t>
  </si>
  <si>
    <t>27.9</t>
  </si>
  <si>
    <t>27.90</t>
  </si>
  <si>
    <t>28</t>
  </si>
  <si>
    <t>manufacture of general-purpose machinery</t>
  </si>
  <si>
    <t>28.1</t>
  </si>
  <si>
    <t xml:space="preserve">manufacture of engines and turbines, except aircraft, vehicle and </t>
  </si>
  <si>
    <t>28.11</t>
  </si>
  <si>
    <t>cycle engines</t>
  </si>
  <si>
    <t>manufacture of fluid power equipment</t>
  </si>
  <si>
    <t>28.12</t>
  </si>
  <si>
    <t>manufacture of other pumps and compressors</t>
  </si>
  <si>
    <t>28.13</t>
  </si>
  <si>
    <t>manufacture of other taps and valves</t>
  </si>
  <si>
    <t>28.14</t>
  </si>
  <si>
    <t>manufacture of bearings, gears, gearing and driving elements</t>
  </si>
  <si>
    <t>28.15</t>
  </si>
  <si>
    <t>manufacture of other general-purpose machinery</t>
  </si>
  <si>
    <t>28.2</t>
  </si>
  <si>
    <t>manufacture of ovens, furnaces and furnace burners</t>
  </si>
  <si>
    <t>28.21</t>
  </si>
  <si>
    <t>manufacture of lifting and handling equipment</t>
  </si>
  <si>
    <t>28.22</t>
  </si>
  <si>
    <t xml:space="preserve">manufacture of office machinery and equipment (except computers </t>
  </si>
  <si>
    <t>28.23</t>
  </si>
  <si>
    <t>and peripheral equipment)</t>
  </si>
  <si>
    <t>manufacture of power-driven hand tools</t>
  </si>
  <si>
    <t>28.24</t>
  </si>
  <si>
    <t>manufacture of non-domestic cooling and ventilation equipment</t>
  </si>
  <si>
    <t>28.25</t>
  </si>
  <si>
    <t>manufacture of other general-purpose machinery n.e.c.</t>
  </si>
  <si>
    <t>28.29</t>
  </si>
  <si>
    <t>manufacture of agricultural and forestry machinery</t>
  </si>
  <si>
    <t>28.3</t>
  </si>
  <si>
    <t>28.30</t>
  </si>
  <si>
    <t>manufacture of metal forming machinery and machine tools</t>
  </si>
  <si>
    <t>28.4</t>
  </si>
  <si>
    <t>manufacture of metal forming machinery</t>
  </si>
  <si>
    <t>28.41</t>
  </si>
  <si>
    <t>manufacture of other machine tools</t>
  </si>
  <si>
    <t>28.49</t>
  </si>
  <si>
    <t>manufacture of other special-purpose machinery</t>
  </si>
  <si>
    <t>28.9</t>
  </si>
  <si>
    <t>manufacture of machinery for metallurgy</t>
  </si>
  <si>
    <t>28.91</t>
  </si>
  <si>
    <t>manufacture of machinery for mining, quarrying and construction</t>
  </si>
  <si>
    <t>28.92</t>
  </si>
  <si>
    <t xml:space="preserve">manufacture of machinery for food, beverage and tobacco </t>
  </si>
  <si>
    <t>28.93</t>
  </si>
  <si>
    <t>processing</t>
  </si>
  <si>
    <t>manufacture of machinery for textile, apparel and leather production</t>
  </si>
  <si>
    <t>28.94</t>
  </si>
  <si>
    <t>manufacture of machinery for paper and paperboard production</t>
  </si>
  <si>
    <t>28.95</t>
  </si>
  <si>
    <t>manufacture of plastics and rubber machinery</t>
  </si>
  <si>
    <t>28.96</t>
  </si>
  <si>
    <t>manufacture of other special-purpose machinery n.e.c.</t>
  </si>
  <si>
    <t>28.99</t>
  </si>
  <si>
    <t>29</t>
  </si>
  <si>
    <t>manufacture of motor vehicles</t>
  </si>
  <si>
    <t>29.1</t>
  </si>
  <si>
    <t>29.10</t>
  </si>
  <si>
    <t xml:space="preserve">manufacture of bodies (coachwork) for motor vehicles; manufacture </t>
  </si>
  <si>
    <t>29.2</t>
  </si>
  <si>
    <t>of trailers and semi-trailers</t>
  </si>
  <si>
    <t>29.20</t>
  </si>
  <si>
    <t>manufacture of parts and accessories for motor vehicles</t>
  </si>
  <si>
    <t>29.3</t>
  </si>
  <si>
    <t xml:space="preserve">manufacture of electrical and electronic equipment for motor </t>
  </si>
  <si>
    <t>29.31</t>
  </si>
  <si>
    <t>vehicles</t>
  </si>
  <si>
    <t>manufacture of other parts and accessories for motor vehicles</t>
  </si>
  <si>
    <t>29.32</t>
  </si>
  <si>
    <t>30</t>
  </si>
  <si>
    <t>building of ships and boats</t>
  </si>
  <si>
    <t>30.1</t>
  </si>
  <si>
    <t>building of ships and floating structures</t>
  </si>
  <si>
    <t>30.11</t>
  </si>
  <si>
    <t>building of pleasure and sporting boats</t>
  </si>
  <si>
    <t>30.12</t>
  </si>
  <si>
    <t>manufacture of railway locomotives and rolling stock</t>
  </si>
  <si>
    <t>30.2</t>
  </si>
  <si>
    <t>30.20</t>
  </si>
  <si>
    <t>manufacture of air and spacecraft and related machinery</t>
  </si>
  <si>
    <t>30.3</t>
  </si>
  <si>
    <t>30.30</t>
  </si>
  <si>
    <t>manufacture of military fighting vehicles</t>
  </si>
  <si>
    <t>30.4</t>
  </si>
  <si>
    <t>30.40</t>
  </si>
  <si>
    <t>manufacture of transport equipment n.e.c.</t>
  </si>
  <si>
    <t>30.9</t>
  </si>
  <si>
    <t>manufacture of motorcycles</t>
  </si>
  <si>
    <t>30.91</t>
  </si>
  <si>
    <t>manufacture of bicycles and invalid carriages</t>
  </si>
  <si>
    <t>30.92</t>
  </si>
  <si>
    <t>manufacture of other transport equipment n.e.c.</t>
  </si>
  <si>
    <t>30.99</t>
  </si>
  <si>
    <t xml:space="preserve">other manufacturing, and repair and installation of machinery and </t>
  </si>
  <si>
    <t>31</t>
  </si>
  <si>
    <t>31.0</t>
  </si>
  <si>
    <t>manufacture of office and shop furniture</t>
  </si>
  <si>
    <t>31.01</t>
  </si>
  <si>
    <t>manufacture of kitchen furniture</t>
  </si>
  <si>
    <t>31.02</t>
  </si>
  <si>
    <t>manufacture of mattresses</t>
  </si>
  <si>
    <t>31.03</t>
  </si>
  <si>
    <t>manufacture of other furniture</t>
  </si>
  <si>
    <t>31.09</t>
  </si>
  <si>
    <t>32</t>
  </si>
  <si>
    <t>manufacture of jewellery, bijouterie and related articles</t>
  </si>
  <si>
    <t>32.1</t>
  </si>
  <si>
    <t>striking of coins</t>
  </si>
  <si>
    <t>32.11</t>
  </si>
  <si>
    <t>manufacture of jewellery and related articles</t>
  </si>
  <si>
    <t>32.12</t>
  </si>
  <si>
    <t>manufacture of imitation jewellery and related articles</t>
  </si>
  <si>
    <t>32.13</t>
  </si>
  <si>
    <t>manufacture of musical instruments</t>
  </si>
  <si>
    <t>32.2</t>
  </si>
  <si>
    <t>32.20</t>
  </si>
  <si>
    <t>manufacture of sports goods</t>
  </si>
  <si>
    <t>32.3</t>
  </si>
  <si>
    <t>32.30</t>
  </si>
  <si>
    <t>manufacture of games and toys</t>
  </si>
  <si>
    <t>32.4</t>
  </si>
  <si>
    <t>32.40</t>
  </si>
  <si>
    <t>manufacture of medical and dental instruments and supplies</t>
  </si>
  <si>
    <t>32.5</t>
  </si>
  <si>
    <t>32.50</t>
  </si>
  <si>
    <t>manufacturing n.e.c.</t>
  </si>
  <si>
    <t>32.9</t>
  </si>
  <si>
    <t>manufacture of brooms and brushes</t>
  </si>
  <si>
    <t>32.91</t>
  </si>
  <si>
    <t xml:space="preserve">other manufacturing n.e.c. </t>
  </si>
  <si>
    <t>32.99</t>
  </si>
  <si>
    <t>33</t>
  </si>
  <si>
    <t>repair of fabricated metal products, machinery and equipment</t>
  </si>
  <si>
    <t>33.1</t>
  </si>
  <si>
    <t>repair of fabricated metal products</t>
  </si>
  <si>
    <t>33.11</t>
  </si>
  <si>
    <t>repair of machinery</t>
  </si>
  <si>
    <t>33.12</t>
  </si>
  <si>
    <t>repair of electronic and optical equipment</t>
  </si>
  <si>
    <t>33.13</t>
  </si>
  <si>
    <t>repair of electrical equipment</t>
  </si>
  <si>
    <t>33.14</t>
  </si>
  <si>
    <t>repair and maintenance of ships and boats</t>
  </si>
  <si>
    <t>33.15</t>
  </si>
  <si>
    <t>repair and maintenance of aircraft and spacecraft</t>
  </si>
  <si>
    <t>33.16</t>
  </si>
  <si>
    <t>repair and maintenance of other transport equipment</t>
  </si>
  <si>
    <t>33.17</t>
  </si>
  <si>
    <t>repair of other equipment</t>
  </si>
  <si>
    <t>33.19</t>
  </si>
  <si>
    <t>installation of industrial machinery and equipment</t>
  </si>
  <si>
    <t>33.2</t>
  </si>
  <si>
    <t>33.20</t>
  </si>
  <si>
    <t>35</t>
  </si>
  <si>
    <t>electric power generation, transmission and distribution</t>
  </si>
  <si>
    <t>35.1</t>
  </si>
  <si>
    <t>production of electricity</t>
  </si>
  <si>
    <t>35.11</t>
  </si>
  <si>
    <t>transmission of electricity</t>
  </si>
  <si>
    <t>35.12</t>
  </si>
  <si>
    <t>distribution of electricity</t>
  </si>
  <si>
    <t>35.13</t>
  </si>
  <si>
    <t>trade of electricity</t>
  </si>
  <si>
    <t>35.14</t>
  </si>
  <si>
    <t>manufacture of gas; distribution of gaseous fuels through mains</t>
  </si>
  <si>
    <t>35.2</t>
  </si>
  <si>
    <t>manufacture of gas</t>
  </si>
  <si>
    <t>35.21</t>
  </si>
  <si>
    <t>distribution of gaseous fuels through mains</t>
  </si>
  <si>
    <t>35.22</t>
  </si>
  <si>
    <t>trade of gas through mains</t>
  </si>
  <si>
    <t>35.23</t>
  </si>
  <si>
    <t>steam and air conditioning supply</t>
  </si>
  <si>
    <t>35.3</t>
  </si>
  <si>
    <t>35.30</t>
  </si>
  <si>
    <t>36</t>
  </si>
  <si>
    <t>36.0</t>
  </si>
  <si>
    <t>36.00</t>
  </si>
  <si>
    <t>37</t>
  </si>
  <si>
    <t>37.0</t>
  </si>
  <si>
    <t>37.00</t>
  </si>
  <si>
    <t>38</t>
  </si>
  <si>
    <t>waste collection</t>
  </si>
  <si>
    <t>38.1</t>
  </si>
  <si>
    <t>collection of non-hazardous waste</t>
  </si>
  <si>
    <t>38.11</t>
  </si>
  <si>
    <t>collection of hazardous waste</t>
  </si>
  <si>
    <t>38.12</t>
  </si>
  <si>
    <t>waste treatment and disposal</t>
  </si>
  <si>
    <t>38.2</t>
  </si>
  <si>
    <t>treatment and disposal of non-hazardous waste</t>
  </si>
  <si>
    <t>38.21</t>
  </si>
  <si>
    <t>treatment and disposal of hazardous waste</t>
  </si>
  <si>
    <t>38.22</t>
  </si>
  <si>
    <t>materials recovery</t>
  </si>
  <si>
    <t>38.3</t>
  </si>
  <si>
    <t>dismantling of wrecks</t>
  </si>
  <si>
    <t>38.31</t>
  </si>
  <si>
    <t>recovery of sorted materials</t>
  </si>
  <si>
    <t>38.32</t>
  </si>
  <si>
    <t>39</t>
  </si>
  <si>
    <t>39.0</t>
  </si>
  <si>
    <t>39.00</t>
  </si>
  <si>
    <t>41</t>
  </si>
  <si>
    <t>development of building projects</t>
  </si>
  <si>
    <t>41.1</t>
  </si>
  <si>
    <t>41.10</t>
  </si>
  <si>
    <t>construction of residential and non-residential buildings</t>
  </si>
  <si>
    <t>41.2</t>
  </si>
  <si>
    <t>41.20</t>
  </si>
  <si>
    <t>42</t>
  </si>
  <si>
    <t>construction of roads and railways</t>
  </si>
  <si>
    <t>42.1</t>
  </si>
  <si>
    <t>construction of roads and motorways</t>
  </si>
  <si>
    <t>42.11</t>
  </si>
  <si>
    <t>construction of railways and underground railways</t>
  </si>
  <si>
    <t>42.12</t>
  </si>
  <si>
    <t>construction of bridges and tunnels</t>
  </si>
  <si>
    <t>42.13</t>
  </si>
  <si>
    <t>construction of utility projects</t>
  </si>
  <si>
    <t>42.2</t>
  </si>
  <si>
    <t>construction of utility projects for fluids</t>
  </si>
  <si>
    <t>42.21</t>
  </si>
  <si>
    <t>construction of utility projects for electricity and telecommunications</t>
  </si>
  <si>
    <t>42.22</t>
  </si>
  <si>
    <t>construction of other civil engineering projects</t>
  </si>
  <si>
    <t>42.9</t>
  </si>
  <si>
    <t>construction of water projects</t>
  </si>
  <si>
    <t>42.91</t>
  </si>
  <si>
    <t>construction of other civil engineering projects n.e.c.</t>
  </si>
  <si>
    <t>42.99</t>
  </si>
  <si>
    <t>43</t>
  </si>
  <si>
    <t>demolition and site preparation</t>
  </si>
  <si>
    <t>43.1</t>
  </si>
  <si>
    <t>demolition</t>
  </si>
  <si>
    <t>43.11</t>
  </si>
  <si>
    <t>site preparation</t>
  </si>
  <si>
    <t>43.12</t>
  </si>
  <si>
    <t>test drilling and boring</t>
  </si>
  <si>
    <t>43.13</t>
  </si>
  <si>
    <t>electrical, plumbing and other construction installation activities</t>
  </si>
  <si>
    <t>43.2</t>
  </si>
  <si>
    <t>electrical installation</t>
  </si>
  <si>
    <t>43.21</t>
  </si>
  <si>
    <t>plumbing, heat and air-conditioning installation</t>
  </si>
  <si>
    <t>43.22</t>
  </si>
  <si>
    <t>other construction installation</t>
  </si>
  <si>
    <t>43.29</t>
  </si>
  <si>
    <t>building completion and finishing</t>
  </si>
  <si>
    <t>43.3</t>
  </si>
  <si>
    <t>plastering</t>
  </si>
  <si>
    <t>43.31</t>
  </si>
  <si>
    <t>joinery installation</t>
  </si>
  <si>
    <t>43.32</t>
  </si>
  <si>
    <t>floor and wall covering</t>
  </si>
  <si>
    <t>43.33</t>
  </si>
  <si>
    <t>painting and glazing</t>
  </si>
  <si>
    <t>43.34</t>
  </si>
  <si>
    <t>other building completion and finishing</t>
  </si>
  <si>
    <t>43.39</t>
  </si>
  <si>
    <t>other specialised construction activities</t>
  </si>
  <si>
    <t>43.9</t>
  </si>
  <si>
    <t>roofing activities</t>
  </si>
  <si>
    <t>43.91</t>
  </si>
  <si>
    <t>other specialised construction activities n.e.c.</t>
  </si>
  <si>
    <t>43.99</t>
  </si>
  <si>
    <t>45</t>
  </si>
  <si>
    <t>sale of motor vehicles</t>
  </si>
  <si>
    <t>45.1</t>
  </si>
  <si>
    <t>sale of cars and light motor vehicles</t>
  </si>
  <si>
    <t>45.11</t>
  </si>
  <si>
    <t>sale of other motor vehicles</t>
  </si>
  <si>
    <t>45.19</t>
  </si>
  <si>
    <t>maintenance and repair of motor vehicles</t>
  </si>
  <si>
    <t>45.2</t>
  </si>
  <si>
    <t>45.20</t>
  </si>
  <si>
    <t>sale of motor vehicle parts and accessories</t>
  </si>
  <si>
    <t>45.3</t>
  </si>
  <si>
    <t>wholesale trade of motor vehicle parts and accessories</t>
  </si>
  <si>
    <t>45.31</t>
  </si>
  <si>
    <t>retail trade of motor vehicle parts and accessories</t>
  </si>
  <si>
    <t>45.32</t>
  </si>
  <si>
    <t xml:space="preserve">sale, maintenance and repair of motorcycles and related parts </t>
  </si>
  <si>
    <t>45.4</t>
  </si>
  <si>
    <t>and accessories</t>
  </si>
  <si>
    <t>45.40</t>
  </si>
  <si>
    <t>sand accessories</t>
  </si>
  <si>
    <t>46</t>
  </si>
  <si>
    <t>f</t>
  </si>
  <si>
    <t>wholesale on a fee or contract basis</t>
  </si>
  <si>
    <t>46.1</t>
  </si>
  <si>
    <t xml:space="preserve">agents involved in the sale of agricultural raw materials, live animals, </t>
  </si>
  <si>
    <t>46.11</t>
  </si>
  <si>
    <t>textile raw materials and semi-finished goods</t>
  </si>
  <si>
    <t xml:space="preserve">agents involved in the sale of fuels, ores, metals and industrial </t>
  </si>
  <si>
    <t>46.12</t>
  </si>
  <si>
    <t>chemicals</t>
  </si>
  <si>
    <t>agents involved in the sale of timber and building materials</t>
  </si>
  <si>
    <t>46.13</t>
  </si>
  <si>
    <t xml:space="preserve">agents involved in the sale of machinery, industrial equipment, ships </t>
  </si>
  <si>
    <t>46.14</t>
  </si>
  <si>
    <t>and aircraft</t>
  </si>
  <si>
    <t xml:space="preserve">agents involved in the sale of furniture, household goods, hardware </t>
  </si>
  <si>
    <t>46.15</t>
  </si>
  <si>
    <t>and ironmongery</t>
  </si>
  <si>
    <t xml:space="preserve">agents involved in the sale of textiles, clothing, fur, footwear and </t>
  </si>
  <si>
    <t>46.16</t>
  </si>
  <si>
    <t>leather goods</t>
  </si>
  <si>
    <t>agents involved in the sale of food, beverages and tobacco</t>
  </si>
  <si>
    <t>46.17</t>
  </si>
  <si>
    <t>agents specialised in the sale of other particular products</t>
  </si>
  <si>
    <t>46.18</t>
  </si>
  <si>
    <t>agents involved in the sale of a variety of goods</t>
  </si>
  <si>
    <t>46.19</t>
  </si>
  <si>
    <t>wholesale of agricultural raw materials and live animals</t>
  </si>
  <si>
    <t>46.2</t>
  </si>
  <si>
    <t>wholesale of grain, unmanufactured tobacco, seeds and animal feeds</t>
  </si>
  <si>
    <t>46.21</t>
  </si>
  <si>
    <t>wholesale of flowers and plants</t>
  </si>
  <si>
    <t>46.22</t>
  </si>
  <si>
    <t>wholesale of live animals</t>
  </si>
  <si>
    <t>46.23</t>
  </si>
  <si>
    <t>wholesale of hides, skins and leather</t>
  </si>
  <si>
    <t>46.24</t>
  </si>
  <si>
    <t>wholesale of food, beverages and tobacco</t>
  </si>
  <si>
    <t>46.3</t>
  </si>
  <si>
    <t>wholesale of fruit and vegetables</t>
  </si>
  <si>
    <t>46.31</t>
  </si>
  <si>
    <t>wholesale of meat and meat products</t>
  </si>
  <si>
    <t>46.32</t>
  </si>
  <si>
    <t>wholesale of dairy products, eggs and edible oils and fats</t>
  </si>
  <si>
    <t>46.33</t>
  </si>
  <si>
    <t>wholesale of beverages</t>
  </si>
  <si>
    <t>46.34</t>
  </si>
  <si>
    <t>wholesale of tobacco products</t>
  </si>
  <si>
    <t>46.35</t>
  </si>
  <si>
    <t>wholesale of sugar and chocolate and sugar confectionery</t>
  </si>
  <si>
    <t>46.36</t>
  </si>
  <si>
    <t>wholesale of coffee, tea, cocoa and spices</t>
  </si>
  <si>
    <t>46.37</t>
  </si>
  <si>
    <t>wholesale of other food, including fish, crustaceans and molluscs</t>
  </si>
  <si>
    <t>46.38</t>
  </si>
  <si>
    <t>non-specialised wholesale of food, beverages and tobacco</t>
  </si>
  <si>
    <t>46.39</t>
  </si>
  <si>
    <t>wholesale of household goods</t>
  </si>
  <si>
    <t>46.4</t>
  </si>
  <si>
    <t>wholesale of textiles</t>
  </si>
  <si>
    <t>46.41</t>
  </si>
  <si>
    <t>wholesale of clothing and footwear</t>
  </si>
  <si>
    <t>46.42</t>
  </si>
  <si>
    <t>wholesale of electrical household appliances</t>
  </si>
  <si>
    <t>46.43</t>
  </si>
  <si>
    <t>wholesale of china and glassware and cleaning materials</t>
  </si>
  <si>
    <t>46.44</t>
  </si>
  <si>
    <t>wholesale of perfume and cosmetics</t>
  </si>
  <si>
    <t>46.45</t>
  </si>
  <si>
    <t>wholesale of pharmaceutical goods</t>
  </si>
  <si>
    <t>46.46</t>
  </si>
  <si>
    <t>wholesale of furniture, carpets and lighting equipment</t>
  </si>
  <si>
    <t>46.47</t>
  </si>
  <si>
    <t>wholesale of watches and jewellery</t>
  </si>
  <si>
    <t>46.48</t>
  </si>
  <si>
    <t>wholesale of other household goods</t>
  </si>
  <si>
    <t>46.49</t>
  </si>
  <si>
    <t>wholesale of information and communication equipment</t>
  </si>
  <si>
    <t>46.5</t>
  </si>
  <si>
    <t xml:space="preserve">wholesale of computers, computer peripheral equipment and </t>
  </si>
  <si>
    <t>46.51</t>
  </si>
  <si>
    <t>software</t>
  </si>
  <si>
    <t>wholesale of electronic and telecommunications equipment and parts</t>
  </si>
  <si>
    <t>46.52</t>
  </si>
  <si>
    <t>wholesale of other machinery, equipment and supplies</t>
  </si>
  <si>
    <t>46.6</t>
  </si>
  <si>
    <t>wholesale of agricultural machinery, equipment and supplies</t>
  </si>
  <si>
    <t>46.61</t>
  </si>
  <si>
    <t>wholesale of machine tools</t>
  </si>
  <si>
    <t>46.62</t>
  </si>
  <si>
    <t>wholesale of mining, construction and civil engineering machinery</t>
  </si>
  <si>
    <t>46.63</t>
  </si>
  <si>
    <t xml:space="preserve">wholesale of machinery for the textile industry and of sewing and </t>
  </si>
  <si>
    <t>46.64</t>
  </si>
  <si>
    <t>knitting machines</t>
  </si>
  <si>
    <t>wholesale of office furniture</t>
  </si>
  <si>
    <t>46.65</t>
  </si>
  <si>
    <t>wholesale of other office machinery and equipment</t>
  </si>
  <si>
    <t>46.66</t>
  </si>
  <si>
    <t>wholesale of other machinery and equipment</t>
  </si>
  <si>
    <t>46.69</t>
  </si>
  <si>
    <t>other specialised wholesale</t>
  </si>
  <si>
    <t>46.7</t>
  </si>
  <si>
    <t>wholesale of solid, liquid and gaseous fuels and related products</t>
  </si>
  <si>
    <t>46.71</t>
  </si>
  <si>
    <t>wholesale of metals and metal ores</t>
  </si>
  <si>
    <t>46.72</t>
  </si>
  <si>
    <t>wholesale of wood, construction materials and sanitary equipment</t>
  </si>
  <si>
    <t>46.73</t>
  </si>
  <si>
    <t xml:space="preserve">wholesale of hardware, plumbing and heating equipment and </t>
  </si>
  <si>
    <t>46.74</t>
  </si>
  <si>
    <t>supplies</t>
  </si>
  <si>
    <t>wholesale of chemical products</t>
  </si>
  <si>
    <t>46.75</t>
  </si>
  <si>
    <t>wholesale of other intermediate products</t>
  </si>
  <si>
    <t>46.76</t>
  </si>
  <si>
    <t>wholesale of waste and scrap</t>
  </si>
  <si>
    <t>46.77</t>
  </si>
  <si>
    <t>non-specialised wholesale trade</t>
  </si>
  <si>
    <t>46.9</t>
  </si>
  <si>
    <t>46.90</t>
  </si>
  <si>
    <t>retail sale in non-specialised stores</t>
  </si>
  <si>
    <t>47.1</t>
  </si>
  <si>
    <t xml:space="preserve">retail sale in non-specialised stores with food, beverages or tobacco </t>
  </si>
  <si>
    <t>47.11</t>
  </si>
  <si>
    <t>predominating</t>
  </si>
  <si>
    <t>other retail sale in non-specialised stores</t>
  </si>
  <si>
    <t>47.19</t>
  </si>
  <si>
    <t>retail sale of food, beverages and tobacco in specialised stores</t>
  </si>
  <si>
    <t>47.2</t>
  </si>
  <si>
    <t>retail sale of fruit and vegetables in specialised stores</t>
  </si>
  <si>
    <t>47.21</t>
  </si>
  <si>
    <t>retail sale of meat and meat products in specialised stores</t>
  </si>
  <si>
    <t>47.22</t>
  </si>
  <si>
    <t>retail sale of fish, crustaceans and molluscs in specialised stores</t>
  </si>
  <si>
    <t>47.23</t>
  </si>
  <si>
    <t xml:space="preserve">retail sale of bread, cakes, flour confectionery and sugar </t>
  </si>
  <si>
    <t>47.24</t>
  </si>
  <si>
    <t>confectionery in specialised stores</t>
  </si>
  <si>
    <t>retail sale of beverages in specialised stores</t>
  </si>
  <si>
    <t>47.25</t>
  </si>
  <si>
    <t>retail sale of tobacco products in specialised stores</t>
  </si>
  <si>
    <t>47.26</t>
  </si>
  <si>
    <t>other retail sale of food in specialised stores</t>
  </si>
  <si>
    <t>47.29</t>
  </si>
  <si>
    <t>retail sale of automotive fuel in specialised stores</t>
  </si>
  <si>
    <t>47.3</t>
  </si>
  <si>
    <t>47.30</t>
  </si>
  <si>
    <t xml:space="preserve">retail sale of information and communication equipment in </t>
  </si>
  <si>
    <t>47.4</t>
  </si>
  <si>
    <t>specialised stores</t>
  </si>
  <si>
    <t xml:space="preserve">retail sale of computers, peripheral units and software in </t>
  </si>
  <si>
    <t>47.41</t>
  </si>
  <si>
    <t>retail sale of telecommunications equipment in specialised stores</t>
  </si>
  <si>
    <t>47.42</t>
  </si>
  <si>
    <t>retail sale of audio and video equipment in specialised stores</t>
  </si>
  <si>
    <t>47.43</t>
  </si>
  <si>
    <t>retail sale of other household equipment in specialised stores</t>
  </si>
  <si>
    <t>47.5</t>
  </si>
  <si>
    <t>retail sale of textiles in specialised stores</t>
  </si>
  <si>
    <t>47.51</t>
  </si>
  <si>
    <t>retail sale of hardware, paints and glass in specialised stores</t>
  </si>
  <si>
    <t>47.52</t>
  </si>
  <si>
    <t xml:space="preserve">retail sale of carpets, rugs, wall and floor coverings in </t>
  </si>
  <si>
    <t>47.53</t>
  </si>
  <si>
    <t>retail sale of electrical household appliances in specialised stores</t>
  </si>
  <si>
    <t>47.54</t>
  </si>
  <si>
    <t xml:space="preserve">retail sale of furniture, lighting equipment and other household </t>
  </si>
  <si>
    <t>47.59</t>
  </si>
  <si>
    <t>articles in specialised stores</t>
  </si>
  <si>
    <t>retail sale of cultural and recreation goods in specialised stores</t>
  </si>
  <si>
    <t>47.6</t>
  </si>
  <si>
    <t>retail sale of books in specialised stores</t>
  </si>
  <si>
    <t>47.61</t>
  </si>
  <si>
    <t>retail sale of newspapers and stationery in specialised stores</t>
  </si>
  <si>
    <t>47.62</t>
  </si>
  <si>
    <t>retail sale of music and video recordings in specialised stores</t>
  </si>
  <si>
    <t>47.63</t>
  </si>
  <si>
    <t>retail sale of sporting equipment in specialised stores</t>
  </si>
  <si>
    <t>47.64</t>
  </si>
  <si>
    <t>retail sale of games and toys in specialised stores</t>
  </si>
  <si>
    <t>47.65</t>
  </si>
  <si>
    <t>retail sale of other goods in specialised stores</t>
  </si>
  <si>
    <t>47.7</t>
  </si>
  <si>
    <t>retail sale of clothing in specialised stores</t>
  </si>
  <si>
    <t>47.71</t>
  </si>
  <si>
    <t>retail sale of footwear and leather goods in specialised stores</t>
  </si>
  <si>
    <t>47.72</t>
  </si>
  <si>
    <t>dispensing chemist in specialised stores</t>
  </si>
  <si>
    <t>47.73</t>
  </si>
  <si>
    <t>retail sale of medical and orthopaedic goods in specialised stores</t>
  </si>
  <si>
    <t>47.74</t>
  </si>
  <si>
    <t>retail sale of cosmetic and toilet articles in specialised stores</t>
  </si>
  <si>
    <t>47.75</t>
  </si>
  <si>
    <t xml:space="preserve">retail sale of flowers, plants, seeds, fertilisers, pet animals and </t>
  </si>
  <si>
    <t>47.76</t>
  </si>
  <si>
    <t>pet food in specialised stores</t>
  </si>
  <si>
    <t>retail sale of watches and jewellery in specialised stores</t>
  </si>
  <si>
    <t>47.77</t>
  </si>
  <si>
    <t>other retail sale of new goods in specialised stores</t>
  </si>
  <si>
    <t>47.78</t>
  </si>
  <si>
    <t>retail sale of second-hand goods in stores</t>
  </si>
  <si>
    <t>47.79</t>
  </si>
  <si>
    <t>retail sale via stalls and markets</t>
  </si>
  <si>
    <t>47.8</t>
  </si>
  <si>
    <t xml:space="preserve">retail sale via stalls and markets of food, beverages and tobacco </t>
  </si>
  <si>
    <t>47.81</t>
  </si>
  <si>
    <t>products</t>
  </si>
  <si>
    <t>retail sale via stalls and markets of textiles, clothing and footwear</t>
  </si>
  <si>
    <t>47.82</t>
  </si>
  <si>
    <t>retail sale via stalls and markets of other goods</t>
  </si>
  <si>
    <t>47.89</t>
  </si>
  <si>
    <t>retail trade not in stores, stalls or markets</t>
  </si>
  <si>
    <t>47.9</t>
  </si>
  <si>
    <t>retail sale via mail order houses or via internet</t>
  </si>
  <si>
    <t>47.91</t>
  </si>
  <si>
    <t>other retail sale not in stores, stalls or markets</t>
  </si>
  <si>
    <t>47.99</t>
  </si>
  <si>
    <t>49</t>
  </si>
  <si>
    <t>passenger rail transport, interurban</t>
  </si>
  <si>
    <t>49.1</t>
  </si>
  <si>
    <t>49.10</t>
  </si>
  <si>
    <t>freight rail transport</t>
  </si>
  <si>
    <t>49.2</t>
  </si>
  <si>
    <t>49.20</t>
  </si>
  <si>
    <t xml:space="preserve">other passenger land transport </t>
  </si>
  <si>
    <t>49.3</t>
  </si>
  <si>
    <t>urban and suburban passenger land transport</t>
  </si>
  <si>
    <t>49.31</t>
  </si>
  <si>
    <t>taxi operation</t>
  </si>
  <si>
    <t>49.32</t>
  </si>
  <si>
    <t>other passenger land transport n.e.c.</t>
  </si>
  <si>
    <t>49.39</t>
  </si>
  <si>
    <t>freight transport by road and removal services</t>
  </si>
  <si>
    <t>49.4</t>
  </si>
  <si>
    <t>freight transport by road</t>
  </si>
  <si>
    <t>49.41</t>
  </si>
  <si>
    <t>removal services</t>
  </si>
  <si>
    <t>49.42</t>
  </si>
  <si>
    <t>transport via pipeline</t>
  </si>
  <si>
    <t>49.5</t>
  </si>
  <si>
    <t>49.50</t>
  </si>
  <si>
    <t>50</t>
  </si>
  <si>
    <t>sea and coastal passenger water transport</t>
  </si>
  <si>
    <t>50.1</t>
  </si>
  <si>
    <t>50.10</t>
  </si>
  <si>
    <t>sea and coastal freight water transport</t>
  </si>
  <si>
    <t>50.2</t>
  </si>
  <si>
    <t>50.20</t>
  </si>
  <si>
    <t>inland passenger water transport</t>
  </si>
  <si>
    <t>50.3</t>
  </si>
  <si>
    <t>50.30</t>
  </si>
  <si>
    <t>inland freight water transport</t>
  </si>
  <si>
    <t>50.4</t>
  </si>
  <si>
    <t>50.40</t>
  </si>
  <si>
    <t>51</t>
  </si>
  <si>
    <t>passenger air transport</t>
  </si>
  <si>
    <t>51.1</t>
  </si>
  <si>
    <t>51.10</t>
  </si>
  <si>
    <t>freight air transport and space transport</t>
  </si>
  <si>
    <t>51.2</t>
  </si>
  <si>
    <t>freight air transport</t>
  </si>
  <si>
    <t>51.21</t>
  </si>
  <si>
    <t>space transport</t>
  </si>
  <si>
    <t>51.22</t>
  </si>
  <si>
    <t>52</t>
  </si>
  <si>
    <t>warehousing and storage</t>
  </si>
  <si>
    <t>52.1</t>
  </si>
  <si>
    <t>52.10</t>
  </si>
  <si>
    <t>support activities for transportation</t>
  </si>
  <si>
    <t>52.2</t>
  </si>
  <si>
    <t>service activities incidental to land transportation</t>
  </si>
  <si>
    <t>52.21</t>
  </si>
  <si>
    <t>service activities incidental to water transportation</t>
  </si>
  <si>
    <t>52.22</t>
  </si>
  <si>
    <t>service activities incidental to air transportation</t>
  </si>
  <si>
    <t>52.23</t>
  </si>
  <si>
    <t>cargo handling</t>
  </si>
  <si>
    <t>52.24</t>
  </si>
  <si>
    <t xml:space="preserve">other transportation support activities </t>
  </si>
  <si>
    <t>52.29</t>
  </si>
  <si>
    <t>53</t>
  </si>
  <si>
    <t>postal activities under universal service obligation</t>
  </si>
  <si>
    <t>53.1</t>
  </si>
  <si>
    <t>53.10</t>
  </si>
  <si>
    <t>other postal and courier activities</t>
  </si>
  <si>
    <t>53.2</t>
  </si>
  <si>
    <t>53.20</t>
  </si>
  <si>
    <t>55</t>
  </si>
  <si>
    <t>hotels and similar accommodation</t>
  </si>
  <si>
    <t>55.1</t>
  </si>
  <si>
    <t>55.10</t>
  </si>
  <si>
    <t>holiday and other short-stay accommodation</t>
  </si>
  <si>
    <t>55.2</t>
  </si>
  <si>
    <t>55.20</t>
  </si>
  <si>
    <t>camping grounds, recreational vehicle parks and trailer parks</t>
  </si>
  <si>
    <t>55.3</t>
  </si>
  <si>
    <t>55.30</t>
  </si>
  <si>
    <t>other accommodation</t>
  </si>
  <si>
    <t>55.9</t>
  </si>
  <si>
    <t>55.90</t>
  </si>
  <si>
    <t>56</t>
  </si>
  <si>
    <t>restaurants and mobile food service activities</t>
  </si>
  <si>
    <t>56.1</t>
  </si>
  <si>
    <t>56.10</t>
  </si>
  <si>
    <t>event catering and other food service activities</t>
  </si>
  <si>
    <t>56.2</t>
  </si>
  <si>
    <t>event catering activities</t>
  </si>
  <si>
    <t>56.21</t>
  </si>
  <si>
    <t>other food service activities</t>
  </si>
  <si>
    <t>56.29</t>
  </si>
  <si>
    <t>beverage serving activities</t>
  </si>
  <si>
    <t>56.3</t>
  </si>
  <si>
    <t>56.30</t>
  </si>
  <si>
    <t>58</t>
  </si>
  <si>
    <t>publishing of books, periodicals and other publishing activities</t>
  </si>
  <si>
    <t>58.1</t>
  </si>
  <si>
    <t>book publishing</t>
  </si>
  <si>
    <t>58.11</t>
  </si>
  <si>
    <t>publishing of directories and mailing lists</t>
  </si>
  <si>
    <t>58.12</t>
  </si>
  <si>
    <t>publishing of newspapers</t>
  </si>
  <si>
    <t>58.13</t>
  </si>
  <si>
    <t>publishing of journals and periodicals</t>
  </si>
  <si>
    <t>58.14</t>
  </si>
  <si>
    <t>other publishing activities</t>
  </si>
  <si>
    <t>58.19</t>
  </si>
  <si>
    <t>software publishing</t>
  </si>
  <si>
    <t>58.2</t>
  </si>
  <si>
    <t>publishing of computer games</t>
  </si>
  <si>
    <t>58.21</t>
  </si>
  <si>
    <t>other software publishing</t>
  </si>
  <si>
    <t>58.29</t>
  </si>
  <si>
    <t xml:space="preserve">motion picture, video and television programme production, sound </t>
  </si>
  <si>
    <t>59</t>
  </si>
  <si>
    <t>recording and music publishing activities</t>
  </si>
  <si>
    <t>motion picture, video and television programme activities</t>
  </si>
  <si>
    <t>59.1</t>
  </si>
  <si>
    <t>motion picture, video and television programme production activities</t>
  </si>
  <si>
    <t>59.11</t>
  </si>
  <si>
    <t xml:space="preserve">motion picture, video and television programme post-production </t>
  </si>
  <si>
    <t>59.12</t>
  </si>
  <si>
    <t>activities</t>
  </si>
  <si>
    <t xml:space="preserve">motion picture, video and television programme distribution </t>
  </si>
  <si>
    <t>59.13</t>
  </si>
  <si>
    <t>motion picture projection activities</t>
  </si>
  <si>
    <t>59.14</t>
  </si>
  <si>
    <t>sound recording and music publishing activities</t>
  </si>
  <si>
    <t>59.2</t>
  </si>
  <si>
    <t>59.20</t>
  </si>
  <si>
    <t>60</t>
  </si>
  <si>
    <t>radio broadcasting</t>
  </si>
  <si>
    <t>60.1</t>
  </si>
  <si>
    <t>60.10</t>
  </si>
  <si>
    <t>television programming and broadcasting activities</t>
  </si>
  <si>
    <t>60.2</t>
  </si>
  <si>
    <t>60.20</t>
  </si>
  <si>
    <t>61</t>
  </si>
  <si>
    <t>wired telecommunications activities</t>
  </si>
  <si>
    <t>61.1</t>
  </si>
  <si>
    <t>61.10</t>
  </si>
  <si>
    <t>wireless telecommunications activities</t>
  </si>
  <si>
    <t>61.2</t>
  </si>
  <si>
    <t>61.20</t>
  </si>
  <si>
    <t>satellite telecommunications activities</t>
  </si>
  <si>
    <t>61.3</t>
  </si>
  <si>
    <t>61.30</t>
  </si>
  <si>
    <t>other telecommunications activities</t>
  </si>
  <si>
    <t>61.9</t>
  </si>
  <si>
    <t>61.90</t>
  </si>
  <si>
    <t>62</t>
  </si>
  <si>
    <t>62.0</t>
  </si>
  <si>
    <t>computer programming activities</t>
  </si>
  <si>
    <t>62.01</t>
  </si>
  <si>
    <t>computer consultancy activities</t>
  </si>
  <si>
    <t>62.02</t>
  </si>
  <si>
    <t>computer facilities management activities</t>
  </si>
  <si>
    <t>62.03</t>
  </si>
  <si>
    <t>other information technology and computer service activities</t>
  </si>
  <si>
    <t>62.09</t>
  </si>
  <si>
    <t>63</t>
  </si>
  <si>
    <t>data processing, hosting and related activities; web portals</t>
  </si>
  <si>
    <t>63.1</t>
  </si>
  <si>
    <t>data processing, hosting and related activities</t>
  </si>
  <si>
    <t>63.11</t>
  </si>
  <si>
    <t>web portals</t>
  </si>
  <si>
    <t>63.12</t>
  </si>
  <si>
    <t>other information service activities</t>
  </si>
  <si>
    <t>63.9</t>
  </si>
  <si>
    <t>news agency activities</t>
  </si>
  <si>
    <t>63.91</t>
  </si>
  <si>
    <t>other information service activities n.e.c.</t>
  </si>
  <si>
    <t>63.99</t>
  </si>
  <si>
    <t>64</t>
  </si>
  <si>
    <t>monetary intermediation</t>
  </si>
  <si>
    <t>64.1</t>
  </si>
  <si>
    <t>central banking</t>
  </si>
  <si>
    <t>64.11</t>
  </si>
  <si>
    <t>other monetary intermediation</t>
  </si>
  <si>
    <t>64.19</t>
  </si>
  <si>
    <t>activities of holding companies</t>
  </si>
  <si>
    <t>64.2</t>
  </si>
  <si>
    <t>64.20</t>
  </si>
  <si>
    <t>trusts, funds and similar financial entities</t>
  </si>
  <si>
    <t>64.3</t>
  </si>
  <si>
    <t>64.30</t>
  </si>
  <si>
    <t>other financial service activities, except insurance and pension funding</t>
  </si>
  <si>
    <t>64.9</t>
  </si>
  <si>
    <t>financial leasing</t>
  </si>
  <si>
    <t>64.91</t>
  </si>
  <si>
    <t>other credit granting</t>
  </si>
  <si>
    <t>64.92</t>
  </si>
  <si>
    <t xml:space="preserve">other financial service activities, except insurance and pension </t>
  </si>
  <si>
    <t>64.99</t>
  </si>
  <si>
    <t>funding n.e.c.</t>
  </si>
  <si>
    <t xml:space="preserve">insurance, reinsurance and pension funding, except compulsory </t>
  </si>
  <si>
    <t>65</t>
  </si>
  <si>
    <t>social security</t>
  </si>
  <si>
    <t>insurance</t>
  </si>
  <si>
    <t>65.1</t>
  </si>
  <si>
    <t>life insurance</t>
  </si>
  <si>
    <t>65.11</t>
  </si>
  <si>
    <t>non-life insurance</t>
  </si>
  <si>
    <t>65.12</t>
  </si>
  <si>
    <t>reinsurance</t>
  </si>
  <si>
    <t>65.2</t>
  </si>
  <si>
    <t>65.20</t>
  </si>
  <si>
    <t>pension funding</t>
  </si>
  <si>
    <t>65.3</t>
  </si>
  <si>
    <t>65.30</t>
  </si>
  <si>
    <t xml:space="preserve">activities auxiliary to financial services, except insurance and </t>
  </si>
  <si>
    <t>66.1</t>
  </si>
  <si>
    <t>administration of financial markets</t>
  </si>
  <si>
    <t>66.11</t>
  </si>
  <si>
    <t>security and commodity contracts brokerage</t>
  </si>
  <si>
    <t>66.12</t>
  </si>
  <si>
    <t xml:space="preserve">other activities auxiliary to financial services, except insurance and </t>
  </si>
  <si>
    <t>66.19</t>
  </si>
  <si>
    <t>activities auxiliary to insurance and pension funding</t>
  </si>
  <si>
    <t>66.2</t>
  </si>
  <si>
    <t>risk and damage evaluation</t>
  </si>
  <si>
    <t>66.21</t>
  </si>
  <si>
    <t>activities of insurance agents and brokers</t>
  </si>
  <si>
    <t>66.22</t>
  </si>
  <si>
    <t>other activities auxiliary to insurance and pension funding</t>
  </si>
  <si>
    <t>66.29</t>
  </si>
  <si>
    <t>fund management activities</t>
  </si>
  <si>
    <t>66.3</t>
  </si>
  <si>
    <t>66.30</t>
  </si>
  <si>
    <t>68</t>
  </si>
  <si>
    <t>buying and selling of own real estate</t>
  </si>
  <si>
    <t>68.1</t>
  </si>
  <si>
    <t>68.10</t>
  </si>
  <si>
    <t>renting and operating of own or leased real estate</t>
  </si>
  <si>
    <t>68.2</t>
  </si>
  <si>
    <t>68.20</t>
  </si>
  <si>
    <t>real estate activities on a fee or contract basis</t>
  </si>
  <si>
    <t>68.3</t>
  </si>
  <si>
    <t>real estate agencies</t>
  </si>
  <si>
    <t>68.31</t>
  </si>
  <si>
    <t>management of real estate on a fee or contract basis</t>
  </si>
  <si>
    <t>68.32</t>
  </si>
  <si>
    <t>69</t>
  </si>
  <si>
    <t>legal activities</t>
  </si>
  <si>
    <t>69.1</t>
  </si>
  <si>
    <t>69.10</t>
  </si>
  <si>
    <t>accounting, bookkeeping and auditing activities; tax consultancy</t>
  </si>
  <si>
    <t>69.2</t>
  </si>
  <si>
    <t>69.20</t>
  </si>
  <si>
    <t>70</t>
  </si>
  <si>
    <t>activities of head offices</t>
  </si>
  <si>
    <t>70.1</t>
  </si>
  <si>
    <t>70.10</t>
  </si>
  <si>
    <t>management consultancy activities</t>
  </si>
  <si>
    <t>70.2</t>
  </si>
  <si>
    <t>public relations and communication activities</t>
  </si>
  <si>
    <t>70.21</t>
  </si>
  <si>
    <t>business and other management consultancy activities</t>
  </si>
  <si>
    <t>70.22</t>
  </si>
  <si>
    <t>71</t>
  </si>
  <si>
    <t>architectural and engineering activities and related technical consultancy</t>
  </si>
  <si>
    <t>71.1</t>
  </si>
  <si>
    <t xml:space="preserve">architectural activities </t>
  </si>
  <si>
    <t>71.11</t>
  </si>
  <si>
    <t>engineering activities and related technical consultancy</t>
  </si>
  <si>
    <t>71.12</t>
  </si>
  <si>
    <t>technical testing and analysis</t>
  </si>
  <si>
    <t>71.2</t>
  </si>
  <si>
    <t>71.20</t>
  </si>
  <si>
    <t>72</t>
  </si>
  <si>
    <t xml:space="preserve">research and experimental development on natural sciences </t>
  </si>
  <si>
    <t>72.1</t>
  </si>
  <si>
    <t>and engineering</t>
  </si>
  <si>
    <t>research and experimental development on biotechnology</t>
  </si>
  <si>
    <t>72.11</t>
  </si>
  <si>
    <t xml:space="preserve">other research and experimental development on natural sciences </t>
  </si>
  <si>
    <t>72.19</t>
  </si>
  <si>
    <t xml:space="preserve">research and experimental development on social sciences and </t>
  </si>
  <si>
    <t>72.2</t>
  </si>
  <si>
    <t>humanities</t>
  </si>
  <si>
    <t>72.20</t>
  </si>
  <si>
    <t>73</t>
  </si>
  <si>
    <t>advertising</t>
  </si>
  <si>
    <t>73.1</t>
  </si>
  <si>
    <t>advertising agencies</t>
  </si>
  <si>
    <t>73.11</t>
  </si>
  <si>
    <t>media representation</t>
  </si>
  <si>
    <t>73.12</t>
  </si>
  <si>
    <t>market research and public opinion polling</t>
  </si>
  <si>
    <t>73.2</t>
  </si>
  <si>
    <t>73.20</t>
  </si>
  <si>
    <t>74</t>
  </si>
  <si>
    <t>specialised design activities</t>
  </si>
  <si>
    <t>74.1</t>
  </si>
  <si>
    <t>74.10</t>
  </si>
  <si>
    <t>photographic activities</t>
  </si>
  <si>
    <t>74.2</t>
  </si>
  <si>
    <t>74.20</t>
  </si>
  <si>
    <t>translation and interpretation activities</t>
  </si>
  <si>
    <t>74.3</t>
  </si>
  <si>
    <t>74.30</t>
  </si>
  <si>
    <t>other professional, scientific and technical activities n.e.c.</t>
  </si>
  <si>
    <t>74.9</t>
  </si>
  <si>
    <t>74.90</t>
  </si>
  <si>
    <t>75</t>
  </si>
  <si>
    <t>75.0</t>
  </si>
  <si>
    <t>75.00</t>
  </si>
  <si>
    <t>Administrative and support service activities</t>
  </si>
  <si>
    <t>77</t>
  </si>
  <si>
    <t>renting and leasing of motor vehicles</t>
  </si>
  <si>
    <t>77.1</t>
  </si>
  <si>
    <t>renting and leasing of cars and light motor vehicles</t>
  </si>
  <si>
    <t>77.11</t>
  </si>
  <si>
    <t>renting and leasing of trucks</t>
  </si>
  <si>
    <t>77.12</t>
  </si>
  <si>
    <t>renting and leasing of personal and household goods</t>
  </si>
  <si>
    <t>77.2</t>
  </si>
  <si>
    <t>renting and leasing of recreational and sports goods</t>
  </si>
  <si>
    <t>77.21</t>
  </si>
  <si>
    <t>renting of video tapes and disks</t>
  </si>
  <si>
    <t>77.22</t>
  </si>
  <si>
    <t>renting and leasing of other personal and household goods</t>
  </si>
  <si>
    <t>77.29</t>
  </si>
  <si>
    <t>renting and leasing of other machinery, equipment and tangible goods</t>
  </si>
  <si>
    <t>77.3</t>
  </si>
  <si>
    <t>renting and leasing of agricultural machinery and equipment</t>
  </si>
  <si>
    <t>77.31</t>
  </si>
  <si>
    <t xml:space="preserve">renting and leasing of construction and civil engineering machinery </t>
  </si>
  <si>
    <t>77.32</t>
  </si>
  <si>
    <t>and equipment</t>
  </si>
  <si>
    <t xml:space="preserve">renting and leasing of office machinery and equipment (including </t>
  </si>
  <si>
    <t>77.33</t>
  </si>
  <si>
    <t>computers)</t>
  </si>
  <si>
    <t>renting and leasing of water transport equipment</t>
  </si>
  <si>
    <t>77.34</t>
  </si>
  <si>
    <t>renting and leasing of air transport equipment</t>
  </si>
  <si>
    <t>77.35</t>
  </si>
  <si>
    <t xml:space="preserve">renting and leasing of other machinery, equipment and tangible </t>
  </si>
  <si>
    <t>77.39</t>
  </si>
  <si>
    <t>goods n.e.c.</t>
  </si>
  <si>
    <t xml:space="preserve">leasing of intellectual property and similar products, except copyrighted </t>
  </si>
  <si>
    <t>77.4</t>
  </si>
  <si>
    <t>works</t>
  </si>
  <si>
    <t xml:space="preserve">leasing of intellectual property and similar products, except </t>
  </si>
  <si>
    <t>77.40</t>
  </si>
  <si>
    <t>copyrighted works</t>
  </si>
  <si>
    <t>78</t>
  </si>
  <si>
    <t>activities of employment placement agencies</t>
  </si>
  <si>
    <t>78.1</t>
  </si>
  <si>
    <t>78.10</t>
  </si>
  <si>
    <t>temporary employment agency activities</t>
  </si>
  <si>
    <t>78.2</t>
  </si>
  <si>
    <t>78.20</t>
  </si>
  <si>
    <t>other human resources provision</t>
  </si>
  <si>
    <t>78.3</t>
  </si>
  <si>
    <t>78.30</t>
  </si>
  <si>
    <t xml:space="preserve">travel agency, tour operator and other reservation service and related </t>
  </si>
  <si>
    <t>79</t>
  </si>
  <si>
    <t>travel agency and tour operator activities</t>
  </si>
  <si>
    <t>79.1</t>
  </si>
  <si>
    <t>travel agency activities</t>
  </si>
  <si>
    <t>79.11</t>
  </si>
  <si>
    <t>tour operator activities</t>
  </si>
  <si>
    <t>79.12</t>
  </si>
  <si>
    <t>other reservation service and related activities</t>
  </si>
  <si>
    <t>79.9</t>
  </si>
  <si>
    <t>79.90</t>
  </si>
  <si>
    <t>80</t>
  </si>
  <si>
    <t>private security activities</t>
  </si>
  <si>
    <t>80.1</t>
  </si>
  <si>
    <t>80.10</t>
  </si>
  <si>
    <t>security systems service activities</t>
  </si>
  <si>
    <t>80.2</t>
  </si>
  <si>
    <t>80.20</t>
  </si>
  <si>
    <t>investigation activities</t>
  </si>
  <si>
    <t>80.3</t>
  </si>
  <si>
    <t>80.30</t>
  </si>
  <si>
    <t>81</t>
  </si>
  <si>
    <t>combined facilities support activities</t>
  </si>
  <si>
    <t>81.1</t>
  </si>
  <si>
    <t>81.10</t>
  </si>
  <si>
    <t>cleaning activities</t>
  </si>
  <si>
    <t>81.2</t>
  </si>
  <si>
    <t>general cleaning of buildings</t>
  </si>
  <si>
    <t>81.21</t>
  </si>
  <si>
    <t>other building and industrial cleaning activities</t>
  </si>
  <si>
    <t>81.22</t>
  </si>
  <si>
    <t>other cleaning activities</t>
  </si>
  <si>
    <t>81.29</t>
  </si>
  <si>
    <t>landscape service activities</t>
  </si>
  <si>
    <t>81.3</t>
  </si>
  <si>
    <t>81.30</t>
  </si>
  <si>
    <t>82</t>
  </si>
  <si>
    <t>office administrative and support activities</t>
  </si>
  <si>
    <t>82.1</t>
  </si>
  <si>
    <t>combined office administrative service activities</t>
  </si>
  <si>
    <t>82.11</t>
  </si>
  <si>
    <t xml:space="preserve">photocopying, document preparation and other specialised office </t>
  </si>
  <si>
    <t>82.19</t>
  </si>
  <si>
    <t>support activities</t>
  </si>
  <si>
    <t>activities of call centres</t>
  </si>
  <si>
    <t>82.2</t>
  </si>
  <si>
    <t>82.20</t>
  </si>
  <si>
    <t>organisation of conventions and trade shows</t>
  </si>
  <si>
    <t>82.3</t>
  </si>
  <si>
    <t>82.30</t>
  </si>
  <si>
    <t>business support service activities n.e.c.</t>
  </si>
  <si>
    <t>82.9</t>
  </si>
  <si>
    <t>activities of collection agencies and credit bureaus</t>
  </si>
  <si>
    <t>82.91</t>
  </si>
  <si>
    <t>packaging activities</t>
  </si>
  <si>
    <t>82.92</t>
  </si>
  <si>
    <t>other business support service activities n.e.c.</t>
  </si>
  <si>
    <t>82.99</t>
  </si>
  <si>
    <t>85</t>
  </si>
  <si>
    <t>pre-primary education</t>
  </si>
  <si>
    <t>85.1</t>
  </si>
  <si>
    <t xml:space="preserve">pre-primary education </t>
  </si>
  <si>
    <t>85.10</t>
  </si>
  <si>
    <t>primary education</t>
  </si>
  <si>
    <t>85.2</t>
  </si>
  <si>
    <t xml:space="preserve">primary education </t>
  </si>
  <si>
    <t>85.20</t>
  </si>
  <si>
    <t>secondary education</t>
  </si>
  <si>
    <t>85.3</t>
  </si>
  <si>
    <t xml:space="preserve">general secondary education </t>
  </si>
  <si>
    <t>85.31</t>
  </si>
  <si>
    <t xml:space="preserve">technical and vocational secondary education </t>
  </si>
  <si>
    <t>85.32</t>
  </si>
  <si>
    <t>higher education</t>
  </si>
  <si>
    <t>85.4</t>
  </si>
  <si>
    <t>post-secondary non-tertiary education</t>
  </si>
  <si>
    <t>85.41</t>
  </si>
  <si>
    <t>tertiary education</t>
  </si>
  <si>
    <t>85.42</t>
  </si>
  <si>
    <t>other education</t>
  </si>
  <si>
    <t>85.5</t>
  </si>
  <si>
    <t>sports and recreation education</t>
  </si>
  <si>
    <t>85.51</t>
  </si>
  <si>
    <t>cultural education</t>
  </si>
  <si>
    <t>85.52</t>
  </si>
  <si>
    <t>driving school activities</t>
  </si>
  <si>
    <t>85.53</t>
  </si>
  <si>
    <t>other education n.e.c.</t>
  </si>
  <si>
    <t>85.59</t>
  </si>
  <si>
    <t>educational support activities</t>
  </si>
  <si>
    <t>85.6</t>
  </si>
  <si>
    <t>85.60</t>
  </si>
  <si>
    <t>86</t>
  </si>
  <si>
    <t>hospital activities</t>
  </si>
  <si>
    <t>86.1</t>
  </si>
  <si>
    <t>86.10</t>
  </si>
  <si>
    <t>medical and dental practice activities</t>
  </si>
  <si>
    <t>86.2</t>
  </si>
  <si>
    <t>general medical practice activities</t>
  </si>
  <si>
    <t>86.21</t>
  </si>
  <si>
    <t>specialist medical practice activities</t>
  </si>
  <si>
    <t>86.22</t>
  </si>
  <si>
    <t>dental practice activities</t>
  </si>
  <si>
    <t>86.23</t>
  </si>
  <si>
    <t>other human health activities</t>
  </si>
  <si>
    <t>86.9</t>
  </si>
  <si>
    <t>86.90</t>
  </si>
  <si>
    <t>87</t>
  </si>
  <si>
    <t>residential nursing care activities</t>
  </si>
  <si>
    <t>87.1</t>
  </si>
  <si>
    <t>87.10</t>
  </si>
  <si>
    <t xml:space="preserve">residential care activities for mental retardation, mental health and </t>
  </si>
  <si>
    <t>87.2</t>
  </si>
  <si>
    <t>substance abuse</t>
  </si>
  <si>
    <t>87.20</t>
  </si>
  <si>
    <t>residential care activities for the elderly and disabled</t>
  </si>
  <si>
    <t>87.3</t>
  </si>
  <si>
    <t>87.30</t>
  </si>
  <si>
    <t>other residential care activities</t>
  </si>
  <si>
    <t>87.9</t>
  </si>
  <si>
    <t>87.90</t>
  </si>
  <si>
    <t>88</t>
  </si>
  <si>
    <t xml:space="preserve">social work activities without accommodation for the elderly and </t>
  </si>
  <si>
    <t>88.1</t>
  </si>
  <si>
    <t>disabled</t>
  </si>
  <si>
    <t xml:space="preserve">social work activities without accommodation for the elderly </t>
  </si>
  <si>
    <t>88.10</t>
  </si>
  <si>
    <t>and disabled</t>
  </si>
  <si>
    <t>other social work activities without accommodation</t>
  </si>
  <si>
    <t>88.9</t>
  </si>
  <si>
    <t>child day-care activities</t>
  </si>
  <si>
    <t>88.91</t>
  </si>
  <si>
    <t>other social work activities without accommodation n.e.c.</t>
  </si>
  <si>
    <t>88.99</t>
  </si>
  <si>
    <t>90.0</t>
  </si>
  <si>
    <t>performing arts</t>
  </si>
  <si>
    <t>90.01</t>
  </si>
  <si>
    <t>support activities to performing arts</t>
  </si>
  <si>
    <t>90.02</t>
  </si>
  <si>
    <t>artistic creation</t>
  </si>
  <si>
    <t>90.03</t>
  </si>
  <si>
    <t>operation of arts facilities</t>
  </si>
  <si>
    <t>90.04</t>
  </si>
  <si>
    <t>91.0</t>
  </si>
  <si>
    <t>library and archives activities</t>
  </si>
  <si>
    <t>91.01</t>
  </si>
  <si>
    <t>museums activities</t>
  </si>
  <si>
    <t>91.02</t>
  </si>
  <si>
    <t>operation of historical sites and buildings and similar visitor attractions</t>
  </si>
  <si>
    <t>91.03</t>
  </si>
  <si>
    <t>botanical and zoological gardens and nature reserves activities</t>
  </si>
  <si>
    <t>91.04</t>
  </si>
  <si>
    <t>92.0</t>
  </si>
  <si>
    <t>92.00</t>
  </si>
  <si>
    <t>sports activities</t>
  </si>
  <si>
    <t>93.1</t>
  </si>
  <si>
    <t>operation of sports facilities</t>
  </si>
  <si>
    <t>93.11</t>
  </si>
  <si>
    <t>activities of sport clubs</t>
  </si>
  <si>
    <t>93.12</t>
  </si>
  <si>
    <t>fitness facilities</t>
  </si>
  <si>
    <t>93.13</t>
  </si>
  <si>
    <t>other sports activities</t>
  </si>
  <si>
    <t>93.19</t>
  </si>
  <si>
    <t>amusement and recreation activities</t>
  </si>
  <si>
    <t>93.2</t>
  </si>
  <si>
    <t>activities of amusement parks and theme parks</t>
  </si>
  <si>
    <t>93.21</t>
  </si>
  <si>
    <t>other amusement and recreation activities</t>
  </si>
  <si>
    <t>93.29</t>
  </si>
  <si>
    <t>repair of computers and communication equipment</t>
  </si>
  <si>
    <t>95.1</t>
  </si>
  <si>
    <t>repair of computers and peripheral equipment</t>
  </si>
  <si>
    <t>95.11</t>
  </si>
  <si>
    <t>repair of communication equipment</t>
  </si>
  <si>
    <t>95.12</t>
  </si>
  <si>
    <t>repair of personal and household goods</t>
  </si>
  <si>
    <t>95.2</t>
  </si>
  <si>
    <t>repair of consumer electronics</t>
  </si>
  <si>
    <t>95.21</t>
  </si>
  <si>
    <t>repair of household appliances and home and garden equipment</t>
  </si>
  <si>
    <t>95.22</t>
  </si>
  <si>
    <t>repair of footwear and leather goods</t>
  </si>
  <si>
    <t>95.23</t>
  </si>
  <si>
    <t>repair of furniture and home furnishings</t>
  </si>
  <si>
    <t>95.24</t>
  </si>
  <si>
    <t>repair of watches, clocks and jewellery</t>
  </si>
  <si>
    <t>95.25</t>
  </si>
  <si>
    <t>repair of other personal and household goods</t>
  </si>
  <si>
    <t>95.29</t>
  </si>
  <si>
    <t>96.0</t>
  </si>
  <si>
    <t>washing and (dry-)cleaning of textile and fur products</t>
  </si>
  <si>
    <t>96.01</t>
  </si>
  <si>
    <t>hairdressing and other beauty treatment</t>
  </si>
  <si>
    <t>96.02</t>
  </si>
  <si>
    <t>funeral and related activities</t>
  </si>
  <si>
    <t>96.03</t>
  </si>
  <si>
    <t>physical well-being activities</t>
  </si>
  <si>
    <t>96.04</t>
  </si>
  <si>
    <t>other personal service activities n.e.c.</t>
  </si>
  <si>
    <t>96.09</t>
  </si>
  <si>
    <t>к</t>
  </si>
  <si>
    <t>‒</t>
  </si>
  <si>
    <t xml:space="preserve">Production value of entities of large, medium, small and micro-entrepreneurship 
by type of economic activity  in 2013-2018 </t>
  </si>
  <si>
    <t>large entrepreneurship entities</t>
  </si>
  <si>
    <t>medium entrepreneurship 
entities</t>
  </si>
  <si>
    <t>small entrepreneurship 
entities</t>
  </si>
  <si>
    <t>of which micro-entrepreneurship 
entities</t>
  </si>
  <si>
    <r>
      <t>1</t>
    </r>
    <r>
      <rPr>
        <sz val="9"/>
        <color theme="1"/>
        <rFont val="Times New Roman"/>
        <family val="1"/>
        <charset val="204"/>
      </rPr>
      <t xml:space="preserve"> Excluding data on banks and budget organizations, the temporarily occupied territories of the Autonomous Republic of Crimea, the city of Sevastopol and a part of temporarily occupied territories in the Donetsk and Luhansk regions.</t>
    </r>
  </si>
  <si>
    <t>к − Data are not published in order to ensure compliance with the requirements of the Law of Ukraine On the State Statistics regarding confidentiality of statistical information (primary and secondary blocking of vulnerable values)</t>
  </si>
  <si>
    <t>(thsd.UAH)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</si>
</sst>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sz val="9"/>
      <color theme="1"/>
      <name val="Calibri"/>
      <family val="2"/>
      <charset val="204"/>
      <scheme val="minor"/>
    </font>
    <font>
      <b/>
      <sz val="12"/>
      <color theme="1"/>
      <name val="Times New Roman"/>
      <family val="1"/>
      <charset val="204"/>
    </font>
    <font>
      <sz val="12"/>
      <color theme="1"/>
      <name val="Calibri"/>
      <family val="2"/>
      <scheme val="minor"/>
    </font>
    <font>
      <b/>
      <i/>
      <sz val="10"/>
      <color theme="1"/>
      <name val="Times New Roman"/>
      <family val="1"/>
      <charset val="204"/>
    </font>
    <font>
      <sz val="10"/>
      <color theme="1"/>
      <name val="Times New Roman"/>
      <family val="1"/>
      <charset val="204"/>
    </font>
    <font>
      <sz val="10"/>
      <color rgb="FF000000"/>
      <name val="Times New Roman"/>
      <family val="1"/>
      <charset val="204"/>
    </font>
    <font>
      <b/>
      <sz val="10"/>
      <color theme="1"/>
      <name val="Times New Roman"/>
      <family val="1"/>
      <charset val="204"/>
    </font>
    <font>
      <i/>
      <sz val="10"/>
      <color theme="1"/>
      <name val="Times New Roman"/>
      <family val="1"/>
      <charset val="204"/>
    </font>
    <font>
      <b/>
      <vertAlign val="superscript"/>
      <sz val="10"/>
      <color theme="1"/>
      <name val="Times New Roman"/>
      <family val="1"/>
      <charset val="204"/>
    </font>
    <font>
      <sz val="10"/>
      <name val="Times New Roman"/>
      <family val="1"/>
      <charset val="204"/>
    </font>
    <font>
      <b/>
      <sz val="10"/>
      <name val="Times New Roman"/>
      <family val="1"/>
      <charset val="204"/>
    </font>
    <font>
      <sz val="11"/>
      <color theme="1"/>
      <name val="Calibri"/>
      <family val="2"/>
      <charset val="204"/>
      <scheme val="minor"/>
    </font>
    <font>
      <sz val="10"/>
      <name val="Arial Cyr"/>
      <charset val="204"/>
    </font>
    <font>
      <vertAlign val="superscript"/>
      <sz val="9"/>
      <color theme="1"/>
      <name val="Times New Roman"/>
      <family val="1"/>
      <charset val="204"/>
    </font>
    <font>
      <sz val="9"/>
      <color theme="1"/>
      <name val="Times New Roman"/>
      <family val="1"/>
      <charset val="204"/>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xf numFmtId="0" fontId="12" fillId="0" borderId="0"/>
    <xf numFmtId="0" fontId="13" fillId="0" borderId="0"/>
  </cellStyleXfs>
  <cellXfs count="55">
    <xf numFmtId="0" fontId="0" fillId="0" borderId="0" xfId="0"/>
    <xf numFmtId="0" fontId="7" fillId="0" borderId="0" xfId="0" applyFont="1" applyAlignment="1">
      <alignment horizontal="center" vertical="center"/>
    </xf>
    <xf numFmtId="49" fontId="5" fillId="0" borderId="0" xfId="0" applyNumberFormat="1" applyFont="1" applyAlignment="1"/>
    <xf numFmtId="0" fontId="5" fillId="0" borderId="0" xfId="0" applyFont="1" applyAlignment="1"/>
    <xf numFmtId="49" fontId="5" fillId="0" borderId="0" xfId="0" applyNumberFormat="1" applyFont="1" applyAlignment="1">
      <alignment horizontal="center"/>
    </xf>
    <xf numFmtId="164" fontId="5" fillId="0" borderId="0" xfId="0" applyNumberFormat="1" applyFont="1" applyAlignment="1"/>
    <xf numFmtId="0" fontId="5" fillId="0" borderId="0" xfId="0" applyFont="1"/>
    <xf numFmtId="0" fontId="5" fillId="0" borderId="0" xfId="0" applyFont="1" applyAlignment="1">
      <alignment horizontal="center"/>
    </xf>
    <xf numFmtId="0" fontId="5" fillId="0" borderId="4" xfId="0" applyFont="1" applyFill="1" applyBorder="1" applyAlignment="1">
      <alignment horizontal="center" vertical="center" wrapText="1"/>
    </xf>
    <xf numFmtId="164" fontId="7" fillId="0" borderId="0" xfId="0" applyNumberFormat="1" applyFont="1" applyFill="1"/>
    <xf numFmtId="164" fontId="5" fillId="0" borderId="0" xfId="0" applyNumberFormat="1" applyFont="1" applyFill="1"/>
    <xf numFmtId="164" fontId="10" fillId="0" borderId="0" xfId="0" applyNumberFormat="1" applyFont="1" applyFill="1" applyAlignment="1">
      <alignment horizontal="right"/>
    </xf>
    <xf numFmtId="0" fontId="3" fillId="0" borderId="0" xfId="0" applyFont="1" applyAlignment="1">
      <alignment wrapText="1"/>
    </xf>
    <xf numFmtId="4" fontId="11" fillId="0" borderId="0" xfId="0" applyNumberFormat="1" applyFont="1" applyFill="1"/>
    <xf numFmtId="49" fontId="11" fillId="0" borderId="0" xfId="0" applyNumberFormat="1" applyFont="1" applyFill="1" applyAlignment="1">
      <alignment horizontal="center"/>
    </xf>
    <xf numFmtId="1" fontId="11" fillId="0" borderId="0" xfId="0" applyNumberFormat="1" applyFont="1" applyFill="1" applyAlignment="1">
      <alignment horizontal="center"/>
    </xf>
    <xf numFmtId="49" fontId="0" fillId="0" borderId="0" xfId="0" applyNumberFormat="1"/>
    <xf numFmtId="49" fontId="10" fillId="0" borderId="0" xfId="0" applyNumberFormat="1" applyFont="1" applyFill="1" applyAlignment="1">
      <alignment horizontal="center"/>
    </xf>
    <xf numFmtId="4" fontId="10" fillId="0" borderId="0" xfId="0" applyNumberFormat="1" applyFont="1" applyFill="1" applyAlignment="1">
      <alignment horizontal="left" indent="1"/>
    </xf>
    <xf numFmtId="1" fontId="10" fillId="0" borderId="0" xfId="0" applyNumberFormat="1" applyFont="1" applyFill="1" applyAlignment="1">
      <alignment horizontal="center"/>
    </xf>
    <xf numFmtId="4" fontId="10" fillId="0" borderId="0" xfId="0" applyNumberFormat="1" applyFont="1" applyFill="1" applyAlignment="1">
      <alignment horizontal="left" indent="3"/>
    </xf>
    <xf numFmtId="4" fontId="10" fillId="0" borderId="0" xfId="0" applyNumberFormat="1" applyFont="1" applyFill="1" applyAlignment="1">
      <alignment horizontal="left" indent="5"/>
    </xf>
    <xf numFmtId="4" fontId="10" fillId="0" borderId="0" xfId="0" applyNumberFormat="1" applyFont="1" applyFill="1" applyAlignment="1">
      <alignment horizontal="left" indent="7"/>
    </xf>
    <xf numFmtId="0" fontId="0" fillId="0" borderId="0" xfId="0" applyFill="1"/>
    <xf numFmtId="0" fontId="5" fillId="0" borderId="0" xfId="0" applyFont="1" applyFill="1" applyAlignment="1">
      <alignment horizontal="left" wrapText="1" indent="3"/>
    </xf>
    <xf numFmtId="4" fontId="10" fillId="0" borderId="0" xfId="0" applyNumberFormat="1" applyFont="1" applyFill="1"/>
    <xf numFmtId="49" fontId="0" fillId="0" borderId="0" xfId="0" applyNumberFormat="1" applyAlignment="1">
      <alignment horizontal="center"/>
    </xf>
    <xf numFmtId="164" fontId="11" fillId="0" borderId="0" xfId="0" applyNumberFormat="1" applyFont="1" applyFill="1"/>
    <xf numFmtId="164" fontId="10" fillId="0" borderId="0" xfId="0" applyNumberFormat="1" applyFont="1" applyFill="1"/>
    <xf numFmtId="164" fontId="10" fillId="0" borderId="0" xfId="2" applyNumberFormat="1" applyFont="1" applyFill="1" applyAlignment="1">
      <alignment horizontal="right"/>
    </xf>
    <xf numFmtId="164" fontId="10" fillId="0" borderId="0" xfId="3" applyNumberFormat="1" applyFont="1" applyFill="1" applyAlignment="1">
      <alignment horizontal="right" wrapText="1"/>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164" fontId="5" fillId="0" borderId="0" xfId="0" applyNumberFormat="1" applyFont="1" applyFill="1" applyAlignment="1">
      <alignment horizontal="right"/>
    </xf>
    <xf numFmtId="164" fontId="5" fillId="0" borderId="0" xfId="2" applyNumberFormat="1" applyFont="1" applyFill="1" applyAlignment="1">
      <alignment horizontal="right"/>
    </xf>
    <xf numFmtId="0" fontId="0" fillId="0" borderId="13" xfId="0" applyBorder="1"/>
    <xf numFmtId="0" fontId="8" fillId="0" borderId="0" xfId="0" applyFont="1" applyFill="1" applyAlignment="1">
      <alignment horizontal="right"/>
    </xf>
    <xf numFmtId="0" fontId="14" fillId="0" borderId="0" xfId="0" applyFont="1" applyAlignment="1">
      <alignment horizontal="left" vertical="top" wrapText="1"/>
    </xf>
    <xf numFmtId="49" fontId="6" fillId="0" borderId="0" xfId="0" applyNumberFormat="1" applyFont="1" applyAlignment="1">
      <alignment horizontal="left" vertical="top" wrapText="1"/>
    </xf>
    <xf numFmtId="0" fontId="2" fillId="0" borderId="0" xfId="0" applyFont="1" applyAlignment="1">
      <alignment horizontal="center" vertical="center" wrapText="1"/>
    </xf>
    <xf numFmtId="1" fontId="5" fillId="0" borderId="2"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3" fillId="0" borderId="0" xfId="0" applyFont="1" applyAlignment="1">
      <alignment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49" fontId="5" fillId="0" borderId="7"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8" xfId="0" applyFont="1" applyFill="1" applyBorder="1" applyAlignment="1">
      <alignment horizontal="center" vertical="center" wrapText="1"/>
    </xf>
  </cellXfs>
  <cellStyles count="4">
    <cellStyle name="Обычный" xfId="0" builtinId="0"/>
    <cellStyle name="Обычный 2" xfId="1"/>
    <cellStyle name="Обычный 2 2" xfId="2"/>
    <cellStyle name="Обычный 4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22"/>
  <sheetViews>
    <sheetView tabSelected="1" zoomScaleNormal="100" workbookViewId="0">
      <selection activeCell="A3" sqref="A3"/>
    </sheetView>
  </sheetViews>
  <sheetFormatPr defaultRowHeight="15" x14ac:dyDescent="0.25"/>
  <cols>
    <col min="1" max="1" width="60.42578125" style="6" customWidth="1"/>
    <col min="2" max="2" width="10.42578125" style="4" customWidth="1"/>
    <col min="3" max="3" width="5.28515625" style="7" bestFit="1" customWidth="1"/>
    <col min="4" max="9" width="14.140625" style="5" bestFit="1" customWidth="1"/>
    <col min="10" max="10" width="14.140625" bestFit="1" customWidth="1"/>
  </cols>
  <sheetData>
    <row r="1" spans="1:10" ht="35.25" customHeight="1" x14ac:dyDescent="0.25">
      <c r="A1" s="39" t="s">
        <v>1869</v>
      </c>
      <c r="B1" s="39"/>
      <c r="C1" s="39"/>
      <c r="D1" s="39"/>
      <c r="E1" s="39"/>
      <c r="F1" s="39"/>
      <c r="G1" s="39"/>
      <c r="H1" s="39"/>
      <c r="I1" s="39"/>
      <c r="J1" s="39"/>
    </row>
    <row r="2" spans="1:10" ht="15.75" x14ac:dyDescent="0.25">
      <c r="A2" s="39"/>
      <c r="B2" s="42"/>
      <c r="C2" s="42"/>
      <c r="D2" s="42"/>
      <c r="E2" s="12"/>
      <c r="F2" s="12"/>
      <c r="G2" s="12"/>
      <c r="H2" s="12"/>
      <c r="I2" s="12"/>
    </row>
    <row r="3" spans="1:10" x14ac:dyDescent="0.25">
      <c r="A3" s="1"/>
      <c r="B3" s="2"/>
      <c r="C3" s="3"/>
      <c r="J3" s="36" t="s">
        <v>1876</v>
      </c>
    </row>
    <row r="4" spans="1:10" ht="15" customHeight="1" x14ac:dyDescent="0.25">
      <c r="A4" s="46"/>
      <c r="B4" s="49" t="s">
        <v>41</v>
      </c>
      <c r="C4" s="52" t="s">
        <v>42</v>
      </c>
      <c r="D4" s="40" t="s">
        <v>148</v>
      </c>
      <c r="E4" s="41"/>
      <c r="F4" s="41"/>
      <c r="G4" s="41"/>
      <c r="H4" s="41"/>
      <c r="I4" s="41"/>
      <c r="J4" s="41"/>
    </row>
    <row r="5" spans="1:10" ht="33" customHeight="1" x14ac:dyDescent="0.25">
      <c r="A5" s="47"/>
      <c r="B5" s="50"/>
      <c r="C5" s="53"/>
      <c r="D5" s="43" t="s">
        <v>145</v>
      </c>
      <c r="E5" s="44"/>
      <c r="F5" s="44"/>
      <c r="G5" s="45"/>
      <c r="H5" s="43" t="s">
        <v>146</v>
      </c>
      <c r="I5" s="44"/>
      <c r="J5" s="44"/>
    </row>
    <row r="6" spans="1:10" ht="38.25" x14ac:dyDescent="0.25">
      <c r="A6" s="48"/>
      <c r="B6" s="51"/>
      <c r="C6" s="54"/>
      <c r="D6" s="32" t="s">
        <v>1870</v>
      </c>
      <c r="E6" s="31" t="s">
        <v>1871</v>
      </c>
      <c r="F6" s="31" t="s">
        <v>1872</v>
      </c>
      <c r="G6" s="31" t="s">
        <v>1873</v>
      </c>
      <c r="H6" s="31" t="s">
        <v>1871</v>
      </c>
      <c r="I6" s="31" t="s">
        <v>1872</v>
      </c>
      <c r="J6" s="8" t="s">
        <v>1873</v>
      </c>
    </row>
    <row r="7" spans="1:10" ht="16.5" x14ac:dyDescent="0.25">
      <c r="A7" s="13" t="s">
        <v>144</v>
      </c>
      <c r="B7" s="14"/>
      <c r="C7" s="15">
        <v>2013</v>
      </c>
      <c r="D7" s="9">
        <v>1136699864.8</v>
      </c>
      <c r="E7" s="9">
        <v>942923055.60000002</v>
      </c>
      <c r="F7" s="9">
        <v>513644147.80000001</v>
      </c>
      <c r="G7" s="9">
        <v>228704393.30000001</v>
      </c>
      <c r="H7" s="27">
        <v>8089857.5999999996</v>
      </c>
      <c r="I7" s="27">
        <v>116386963.8</v>
      </c>
      <c r="J7" s="27">
        <v>107253567.2</v>
      </c>
    </row>
    <row r="8" spans="1:10" x14ac:dyDescent="0.25">
      <c r="A8" s="16"/>
      <c r="B8" s="17"/>
      <c r="C8" s="15">
        <v>2014</v>
      </c>
      <c r="D8" s="9">
        <v>1222747774.5999999</v>
      </c>
      <c r="E8" s="9">
        <v>1046728694.2999998</v>
      </c>
      <c r="F8" s="9">
        <v>616086215.80000007</v>
      </c>
      <c r="G8" s="9">
        <v>305223009.80000001</v>
      </c>
      <c r="H8" s="27">
        <v>5727328.2000000002</v>
      </c>
      <c r="I8" s="27">
        <v>155864202.70000002</v>
      </c>
      <c r="J8" s="27">
        <v>144845169.80000001</v>
      </c>
    </row>
    <row r="9" spans="1:10" x14ac:dyDescent="0.25">
      <c r="A9"/>
      <c r="B9" s="17"/>
      <c r="C9" s="15">
        <v>2015</v>
      </c>
      <c r="D9" s="9">
        <v>1439883019.0999999</v>
      </c>
      <c r="E9" s="9">
        <v>1264937838.9000003</v>
      </c>
      <c r="F9" s="9">
        <v>745058778.5999999</v>
      </c>
      <c r="G9" s="9">
        <v>373995532.19999993</v>
      </c>
      <c r="H9" s="27">
        <v>6516315.9000000004</v>
      </c>
      <c r="I9" s="27">
        <v>228075449.69999999</v>
      </c>
      <c r="J9" s="27">
        <v>216530658.59999999</v>
      </c>
    </row>
    <row r="10" spans="1:10" x14ac:dyDescent="0.25">
      <c r="A10"/>
      <c r="B10" s="17"/>
      <c r="C10" s="15">
        <v>2016</v>
      </c>
      <c r="D10" s="9">
        <v>1581304931.5999999</v>
      </c>
      <c r="E10" s="9">
        <v>1622317009.0999999</v>
      </c>
      <c r="F10" s="9">
        <v>1014203794.5</v>
      </c>
      <c r="G10" s="9">
        <v>528897009.09999996</v>
      </c>
      <c r="H10" s="27">
        <v>9059209.5999999996</v>
      </c>
      <c r="I10" s="27">
        <v>324148940.29999995</v>
      </c>
      <c r="J10" s="27">
        <v>310580866.39999998</v>
      </c>
    </row>
    <row r="11" spans="1:10" x14ac:dyDescent="0.25">
      <c r="A11"/>
      <c r="B11" s="17"/>
      <c r="C11" s="15">
        <v>2017</v>
      </c>
      <c r="D11" s="9">
        <v>2039421298.8</v>
      </c>
      <c r="E11" s="9">
        <v>1970221736.3</v>
      </c>
      <c r="F11" s="9">
        <v>1319332391.0999999</v>
      </c>
      <c r="G11" s="9">
        <v>706357065.4000001</v>
      </c>
      <c r="H11" s="27">
        <v>12858326.1</v>
      </c>
      <c r="I11" s="27">
        <v>443368957.89999998</v>
      </c>
      <c r="J11" s="27">
        <v>423845593.80000001</v>
      </c>
    </row>
    <row r="12" spans="1:10" x14ac:dyDescent="0.25">
      <c r="A12"/>
      <c r="B12" s="17"/>
      <c r="C12" s="15">
        <v>2018</v>
      </c>
      <c r="D12" s="9">
        <v>2354328505.5</v>
      </c>
      <c r="E12" s="9">
        <v>2247973656.5</v>
      </c>
      <c r="F12" s="9">
        <v>1605385409.8000002</v>
      </c>
      <c r="G12" s="9">
        <v>875906688.0999999</v>
      </c>
      <c r="H12" s="27">
        <v>21001055.5</v>
      </c>
      <c r="I12" s="27">
        <v>560229198.70000005</v>
      </c>
      <c r="J12" s="27">
        <v>534196571.39999998</v>
      </c>
    </row>
    <row r="13" spans="1:10" x14ac:dyDescent="0.25">
      <c r="A13" s="18" t="s">
        <v>43</v>
      </c>
      <c r="B13" s="17" t="s">
        <v>0</v>
      </c>
      <c r="C13" s="19">
        <v>2013</v>
      </c>
      <c r="D13" s="10">
        <v>24723503</v>
      </c>
      <c r="E13" s="10">
        <v>106835196.5</v>
      </c>
      <c r="F13" s="10">
        <v>64826475.300000012</v>
      </c>
      <c r="G13" s="10">
        <v>21658362.099999998</v>
      </c>
      <c r="H13" s="28">
        <v>274982</v>
      </c>
      <c r="I13" s="28">
        <v>4455130.8</v>
      </c>
      <c r="J13" s="28">
        <v>4026096.4</v>
      </c>
    </row>
    <row r="14" spans="1:10" x14ac:dyDescent="0.25">
      <c r="A14" s="16"/>
      <c r="B14" s="17"/>
      <c r="C14" s="19">
        <v>2014</v>
      </c>
      <c r="D14" s="10">
        <v>41015300.200000003</v>
      </c>
      <c r="E14" s="10">
        <v>145299070.89999998</v>
      </c>
      <c r="F14" s="10">
        <v>100591243.10000001</v>
      </c>
      <c r="G14" s="10">
        <v>36810774.899999999</v>
      </c>
      <c r="H14" s="28">
        <v>621813.69999999995</v>
      </c>
      <c r="I14" s="28">
        <v>5357087.3999999994</v>
      </c>
      <c r="J14" s="28">
        <v>4223276.2</v>
      </c>
    </row>
    <row r="15" spans="1:10" x14ac:dyDescent="0.25">
      <c r="A15"/>
      <c r="B15" s="17"/>
      <c r="C15" s="19">
        <v>2015</v>
      </c>
      <c r="D15" s="10">
        <v>68730996.700000003</v>
      </c>
      <c r="E15" s="33" t="s">
        <v>1867</v>
      </c>
      <c r="F15" s="33" t="s">
        <v>1867</v>
      </c>
      <c r="G15" s="10">
        <v>42118078.899999999</v>
      </c>
      <c r="H15" s="11" t="s">
        <v>1867</v>
      </c>
      <c r="I15" s="11" t="s">
        <v>1867</v>
      </c>
      <c r="J15" s="28">
        <v>6934354.4000000004</v>
      </c>
    </row>
    <row r="16" spans="1:10" x14ac:dyDescent="0.25">
      <c r="A16"/>
      <c r="B16" s="17"/>
      <c r="C16" s="19">
        <v>2016</v>
      </c>
      <c r="D16" s="10">
        <v>57660356</v>
      </c>
      <c r="E16" s="10">
        <v>245649732.59999999</v>
      </c>
      <c r="F16" s="10">
        <v>171573992.40000001</v>
      </c>
      <c r="G16" s="10">
        <v>60392162.199999996</v>
      </c>
      <c r="H16" s="28">
        <v>128216.9</v>
      </c>
      <c r="I16" s="28">
        <v>9752993.4000000004</v>
      </c>
      <c r="J16" s="28">
        <v>9241846.4000000004</v>
      </c>
    </row>
    <row r="17" spans="1:10" x14ac:dyDescent="0.25">
      <c r="A17"/>
      <c r="B17" s="17"/>
      <c r="C17" s="19">
        <v>2017</v>
      </c>
      <c r="D17" s="10">
        <v>46423658.200000003</v>
      </c>
      <c r="E17" s="10">
        <v>269225070</v>
      </c>
      <c r="F17" s="10">
        <v>208471972.90000001</v>
      </c>
      <c r="G17" s="10">
        <v>71811417.299999997</v>
      </c>
      <c r="H17" s="28">
        <v>182396.7</v>
      </c>
      <c r="I17" s="28">
        <v>12775471.4</v>
      </c>
      <c r="J17" s="28">
        <v>11753635.5</v>
      </c>
    </row>
    <row r="18" spans="1:10" x14ac:dyDescent="0.25">
      <c r="A18"/>
      <c r="B18" s="17"/>
      <c r="C18" s="19">
        <v>2018</v>
      </c>
      <c r="D18" s="10">
        <v>63282845.399999999</v>
      </c>
      <c r="E18" s="10">
        <v>312761803.19999999</v>
      </c>
      <c r="F18" s="10">
        <v>240049373.19999999</v>
      </c>
      <c r="G18" s="10">
        <v>83643610.899999991</v>
      </c>
      <c r="H18" s="28">
        <v>236153.8</v>
      </c>
      <c r="I18" s="28">
        <v>14903017</v>
      </c>
      <c r="J18" s="28">
        <v>13611790.6</v>
      </c>
    </row>
    <row r="19" spans="1:10" x14ac:dyDescent="0.25">
      <c r="A19" s="20" t="s">
        <v>64</v>
      </c>
      <c r="B19" s="17" t="s">
        <v>27</v>
      </c>
      <c r="C19" s="19">
        <v>2013</v>
      </c>
      <c r="D19" s="10">
        <v>24723503</v>
      </c>
      <c r="E19" s="10">
        <v>99910500.600000009</v>
      </c>
      <c r="F19" s="10">
        <v>63140003.399999999</v>
      </c>
      <c r="G19" s="10">
        <v>20689987</v>
      </c>
      <c r="H19" s="28">
        <v>263694.40000000002</v>
      </c>
      <c r="I19" s="28">
        <v>3563185.9</v>
      </c>
      <c r="J19" s="28">
        <v>3343904.4</v>
      </c>
    </row>
    <row r="20" spans="1:10" x14ac:dyDescent="0.25">
      <c r="A20" s="16"/>
      <c r="B20" s="17"/>
      <c r="C20" s="19">
        <v>2014</v>
      </c>
      <c r="D20" s="10">
        <v>41015300.200000003</v>
      </c>
      <c r="E20" s="10">
        <v>137187015.90000001</v>
      </c>
      <c r="F20" s="10">
        <v>98413133.800000012</v>
      </c>
      <c r="G20" s="10">
        <v>35535458.100000001</v>
      </c>
      <c r="H20" s="28">
        <v>542415</v>
      </c>
      <c r="I20" s="28">
        <v>4239104.4000000004</v>
      </c>
      <c r="J20" s="28">
        <v>3320187.9</v>
      </c>
    </row>
    <row r="21" spans="1:10" x14ac:dyDescent="0.25">
      <c r="A21"/>
      <c r="B21" s="17"/>
      <c r="C21" s="19">
        <v>2015</v>
      </c>
      <c r="D21" s="10">
        <v>68730996.700000003</v>
      </c>
      <c r="E21" s="33" t="s">
        <v>1867</v>
      </c>
      <c r="F21" s="33" t="s">
        <v>1867</v>
      </c>
      <c r="G21" s="10">
        <v>40260712.699999996</v>
      </c>
      <c r="H21" s="11" t="s">
        <v>1867</v>
      </c>
      <c r="I21" s="11" t="s">
        <v>1867</v>
      </c>
      <c r="J21" s="28">
        <v>5567534.5</v>
      </c>
    </row>
    <row r="22" spans="1:10" x14ac:dyDescent="0.25">
      <c r="A22"/>
      <c r="B22" s="17"/>
      <c r="C22" s="19">
        <v>2016</v>
      </c>
      <c r="D22" s="10">
        <v>57660356</v>
      </c>
      <c r="E22" s="11" t="s">
        <v>1867</v>
      </c>
      <c r="F22" s="33" t="s">
        <v>1867</v>
      </c>
      <c r="G22" s="10">
        <v>57992154.5</v>
      </c>
      <c r="H22" s="11" t="s">
        <v>1867</v>
      </c>
      <c r="I22" s="11" t="s">
        <v>1867</v>
      </c>
      <c r="J22" s="28">
        <v>7419276.9000000004</v>
      </c>
    </row>
    <row r="23" spans="1:10" x14ac:dyDescent="0.25">
      <c r="A23"/>
      <c r="B23" s="17"/>
      <c r="C23" s="19">
        <v>2017</v>
      </c>
      <c r="D23" s="10">
        <v>46423658.200000003</v>
      </c>
      <c r="E23" s="10">
        <v>253762483.90000001</v>
      </c>
      <c r="F23" s="10">
        <v>203115061.90000001</v>
      </c>
      <c r="G23" s="10">
        <v>68817288.599999994</v>
      </c>
      <c r="H23" s="28">
        <v>129981.9</v>
      </c>
      <c r="I23" s="28">
        <v>9688336.5999999996</v>
      </c>
      <c r="J23" s="28">
        <v>9437588.0999999996</v>
      </c>
    </row>
    <row r="24" spans="1:10" x14ac:dyDescent="0.25">
      <c r="A24"/>
      <c r="B24" s="17"/>
      <c r="C24" s="19">
        <v>2018</v>
      </c>
      <c r="D24" s="10">
        <v>63282845.399999999</v>
      </c>
      <c r="E24" s="10">
        <v>293799761.5</v>
      </c>
      <c r="F24" s="10">
        <v>234044787.5</v>
      </c>
      <c r="G24" s="10">
        <v>79988912.200000003</v>
      </c>
      <c r="H24" s="28">
        <v>142652.79999999999</v>
      </c>
      <c r="I24" s="28">
        <v>11298365.300000001</v>
      </c>
      <c r="J24" s="28">
        <v>10803839.5</v>
      </c>
    </row>
    <row r="25" spans="1:10" x14ac:dyDescent="0.25">
      <c r="A25" s="21" t="s">
        <v>149</v>
      </c>
      <c r="B25" s="17" t="s">
        <v>150</v>
      </c>
      <c r="C25" s="19">
        <v>2013</v>
      </c>
      <c r="D25" s="10">
        <v>11362979.699999999</v>
      </c>
      <c r="E25" s="10">
        <v>71164235.100000009</v>
      </c>
      <c r="F25" s="10">
        <v>53717073.500000007</v>
      </c>
      <c r="G25" s="10">
        <v>17230975.800000001</v>
      </c>
      <c r="H25" s="28">
        <v>24516.400000000001</v>
      </c>
      <c r="I25" s="28">
        <v>1743457.1</v>
      </c>
      <c r="J25" s="28">
        <v>1680941.6</v>
      </c>
    </row>
    <row r="26" spans="1:10" x14ac:dyDescent="0.25">
      <c r="A26" s="16"/>
      <c r="B26" s="17"/>
      <c r="C26" s="19">
        <v>2014</v>
      </c>
      <c r="D26" s="10">
        <v>25974390.199999999</v>
      </c>
      <c r="E26" s="10">
        <v>102363375.80000001</v>
      </c>
      <c r="F26" s="10">
        <v>86555014.900000006</v>
      </c>
      <c r="G26" s="10">
        <v>31062593.600000001</v>
      </c>
      <c r="H26" s="28">
        <v>477738.4</v>
      </c>
      <c r="I26" s="28">
        <v>2124753.4</v>
      </c>
      <c r="J26" s="28">
        <v>1380552.1</v>
      </c>
    </row>
    <row r="27" spans="1:10" x14ac:dyDescent="0.25">
      <c r="A27"/>
      <c r="B27" s="17"/>
      <c r="C27" s="19">
        <v>2015</v>
      </c>
      <c r="D27" s="10">
        <v>43613502.800000004</v>
      </c>
      <c r="E27" s="33" t="s">
        <v>1867</v>
      </c>
      <c r="F27" s="33" t="s">
        <v>1867</v>
      </c>
      <c r="G27" s="10">
        <v>35049818.299999997</v>
      </c>
      <c r="H27" s="11" t="s">
        <v>1867</v>
      </c>
      <c r="I27" s="11" t="s">
        <v>1867</v>
      </c>
      <c r="J27" s="28">
        <v>2585658.7999999998</v>
      </c>
    </row>
    <row r="28" spans="1:10" x14ac:dyDescent="0.25">
      <c r="A28"/>
      <c r="B28" s="17"/>
      <c r="C28" s="19">
        <v>2016</v>
      </c>
      <c r="D28" s="10">
        <v>37558278.5</v>
      </c>
      <c r="E28" s="11" t="s">
        <v>1867</v>
      </c>
      <c r="F28" s="33" t="s">
        <v>1867</v>
      </c>
      <c r="G28" s="10">
        <v>50570522.700000003</v>
      </c>
      <c r="H28" s="11" t="s">
        <v>1867</v>
      </c>
      <c r="I28" s="11" t="s">
        <v>1867</v>
      </c>
      <c r="J28" s="28">
        <v>3585880</v>
      </c>
    </row>
    <row r="29" spans="1:10" x14ac:dyDescent="0.25">
      <c r="A29"/>
      <c r="B29" s="17"/>
      <c r="C29" s="19">
        <v>2017</v>
      </c>
      <c r="D29" s="10">
        <v>34375188.600000001</v>
      </c>
      <c r="E29" s="10">
        <v>202304108.30000001</v>
      </c>
      <c r="F29" s="10">
        <v>179394446.40000001</v>
      </c>
      <c r="G29" s="10">
        <v>59507127.200000003</v>
      </c>
      <c r="H29" s="28">
        <v>129981.9</v>
      </c>
      <c r="I29" s="28">
        <v>4836920.4000000004</v>
      </c>
      <c r="J29" s="28">
        <v>4718374.2</v>
      </c>
    </row>
    <row r="30" spans="1:10" x14ac:dyDescent="0.25">
      <c r="A30"/>
      <c r="B30" s="17"/>
      <c r="C30" s="19">
        <v>2018</v>
      </c>
      <c r="D30" s="10">
        <v>45118723.700000003</v>
      </c>
      <c r="E30" s="10">
        <v>238777229.19999999</v>
      </c>
      <c r="F30" s="10">
        <v>208457234.70000002</v>
      </c>
      <c r="G30" s="10">
        <v>69685284.5</v>
      </c>
      <c r="H30" s="28">
        <v>74786</v>
      </c>
      <c r="I30" s="28">
        <v>5873810.9000000004</v>
      </c>
      <c r="J30" s="28">
        <v>5610404.5999999996</v>
      </c>
    </row>
    <row r="31" spans="1:10" x14ac:dyDescent="0.25">
      <c r="A31" s="22" t="s">
        <v>151</v>
      </c>
      <c r="B31" s="17" t="s">
        <v>152</v>
      </c>
      <c r="C31" s="19">
        <v>2013</v>
      </c>
      <c r="D31" s="10">
        <v>11362979.700000001</v>
      </c>
      <c r="E31" s="34" t="s">
        <v>1867</v>
      </c>
      <c r="F31" s="34" t="s">
        <v>1867</v>
      </c>
      <c r="G31" s="10">
        <v>16614013.400000002</v>
      </c>
      <c r="H31" s="11" t="s">
        <v>1867</v>
      </c>
      <c r="I31" s="11" t="s">
        <v>1867</v>
      </c>
      <c r="J31" s="28">
        <v>1471858.3</v>
      </c>
    </row>
    <row r="32" spans="1:10" x14ac:dyDescent="0.25">
      <c r="A32" s="16"/>
      <c r="B32" s="17"/>
      <c r="C32" s="19">
        <v>2014</v>
      </c>
      <c r="D32" s="10">
        <v>25974390.199999999</v>
      </c>
      <c r="E32" s="29" t="s">
        <v>1867</v>
      </c>
      <c r="F32" s="10">
        <v>84627295.399999991</v>
      </c>
      <c r="G32" s="10">
        <v>30356470.699999999</v>
      </c>
      <c r="H32" s="11" t="s">
        <v>1867</v>
      </c>
      <c r="I32" s="28">
        <v>1909122.2999999998</v>
      </c>
      <c r="J32" s="28">
        <v>1181355.6000000001</v>
      </c>
    </row>
    <row r="33" spans="1:10" x14ac:dyDescent="0.25">
      <c r="A33"/>
      <c r="B33" s="17"/>
      <c r="C33" s="19">
        <v>2015</v>
      </c>
      <c r="D33" s="10">
        <v>43613502.799999997</v>
      </c>
      <c r="E33" s="33" t="s">
        <v>1867</v>
      </c>
      <c r="F33" s="33" t="s">
        <v>1867</v>
      </c>
      <c r="G33" s="10">
        <v>34021378.5</v>
      </c>
      <c r="H33" s="11" t="s">
        <v>1867</v>
      </c>
      <c r="I33" s="11" t="s">
        <v>1867</v>
      </c>
      <c r="J33" s="28">
        <f>2252065.2-0.1</f>
        <v>2252065.1</v>
      </c>
    </row>
    <row r="34" spans="1:10" x14ac:dyDescent="0.25">
      <c r="A34"/>
      <c r="B34" s="17"/>
      <c r="C34" s="19">
        <v>2016</v>
      </c>
      <c r="D34" s="10">
        <v>37558278.5</v>
      </c>
      <c r="E34" s="11" t="s">
        <v>1867</v>
      </c>
      <c r="F34" s="33" t="s">
        <v>1867</v>
      </c>
      <c r="G34" s="10">
        <v>49600626.5</v>
      </c>
      <c r="H34" s="11" t="s">
        <v>1867</v>
      </c>
      <c r="I34" s="11" t="s">
        <v>1867</v>
      </c>
      <c r="J34" s="28">
        <v>3182877.6</v>
      </c>
    </row>
    <row r="35" spans="1:10" x14ac:dyDescent="0.25">
      <c r="A35"/>
      <c r="B35" s="17"/>
      <c r="C35" s="19">
        <v>2017</v>
      </c>
      <c r="D35" s="10">
        <v>34375188.600000001</v>
      </c>
      <c r="E35" s="10">
        <v>196147426</v>
      </c>
      <c r="F35" s="10">
        <v>176070088.79999998</v>
      </c>
      <c r="G35" s="10">
        <v>58115330.700000003</v>
      </c>
      <c r="H35" s="28">
        <v>129981.9</v>
      </c>
      <c r="I35" s="28">
        <v>4250597.7</v>
      </c>
      <c r="J35" s="28">
        <v>4139247.6</v>
      </c>
    </row>
    <row r="36" spans="1:10" x14ac:dyDescent="0.25">
      <c r="A36"/>
      <c r="B36" s="17"/>
      <c r="C36" s="19">
        <v>2018</v>
      </c>
      <c r="D36" s="10">
        <v>45118723.700000003</v>
      </c>
      <c r="E36" s="10">
        <v>232003832.59999999</v>
      </c>
      <c r="F36" s="10">
        <v>204627758.09999999</v>
      </c>
      <c r="G36" s="10">
        <v>68206199.200000003</v>
      </c>
      <c r="H36" s="28">
        <v>74786</v>
      </c>
      <c r="I36" s="28">
        <v>5200651.7</v>
      </c>
      <c r="J36" s="28">
        <v>4944849.5999999996</v>
      </c>
    </row>
    <row r="37" spans="1:10" x14ac:dyDescent="0.25">
      <c r="A37" s="22" t="s">
        <v>153</v>
      </c>
      <c r="B37" s="17" t="s">
        <v>154</v>
      </c>
      <c r="C37" s="19">
        <v>2013</v>
      </c>
      <c r="D37" s="30" t="s">
        <v>1868</v>
      </c>
      <c r="E37" s="10">
        <v>131719</v>
      </c>
      <c r="F37" s="34" t="s">
        <v>1867</v>
      </c>
      <c r="G37" s="34" t="s">
        <v>1867</v>
      </c>
      <c r="H37" s="11" t="s">
        <v>147</v>
      </c>
      <c r="I37" s="11" t="s">
        <v>1867</v>
      </c>
      <c r="J37" s="11" t="s">
        <v>1867</v>
      </c>
    </row>
    <row r="38" spans="1:10" x14ac:dyDescent="0.25">
      <c r="A38" s="16"/>
      <c r="B38" s="17"/>
      <c r="C38" s="19">
        <v>2014</v>
      </c>
      <c r="D38" s="30" t="s">
        <v>1868</v>
      </c>
      <c r="E38" s="10">
        <v>163485.59999999998</v>
      </c>
      <c r="F38" s="10">
        <v>161699.49999999997</v>
      </c>
      <c r="G38" s="10">
        <v>37952.400000000001</v>
      </c>
      <c r="H38" s="11" t="s">
        <v>147</v>
      </c>
      <c r="I38" s="28">
        <v>1701.9</v>
      </c>
      <c r="J38" s="28">
        <v>1701.9</v>
      </c>
    </row>
    <row r="39" spans="1:10" x14ac:dyDescent="0.25">
      <c r="A39"/>
      <c r="B39" s="17"/>
      <c r="C39" s="19">
        <v>2015</v>
      </c>
      <c r="D39" s="30" t="s">
        <v>1868</v>
      </c>
      <c r="E39" s="10">
        <v>330335.09999999998</v>
      </c>
      <c r="F39" s="10">
        <v>218434.49999999997</v>
      </c>
      <c r="G39" s="10">
        <v>11198.599999999999</v>
      </c>
      <c r="H39" s="11" t="s">
        <v>147</v>
      </c>
      <c r="I39" s="28">
        <v>1518.3</v>
      </c>
      <c r="J39" s="28">
        <v>1518.3</v>
      </c>
    </row>
    <row r="40" spans="1:10" x14ac:dyDescent="0.25">
      <c r="A40"/>
      <c r="B40" s="17"/>
      <c r="C40" s="19">
        <v>2016</v>
      </c>
      <c r="D40" s="30" t="s">
        <v>1868</v>
      </c>
      <c r="E40" s="10">
        <v>216150.8</v>
      </c>
      <c r="F40" s="10">
        <v>158650.79999999999</v>
      </c>
      <c r="G40" s="10">
        <v>4443.8999999999996</v>
      </c>
      <c r="H40" s="11" t="s">
        <v>147</v>
      </c>
      <c r="I40" s="28">
        <v>1195</v>
      </c>
      <c r="J40" s="28">
        <v>1195</v>
      </c>
    </row>
    <row r="41" spans="1:10" x14ac:dyDescent="0.25">
      <c r="A41"/>
      <c r="B41" s="17"/>
      <c r="C41" s="19">
        <v>2017</v>
      </c>
      <c r="D41" s="30" t="s">
        <v>1868</v>
      </c>
      <c r="E41" s="33" t="s">
        <v>1867</v>
      </c>
      <c r="F41" s="10">
        <v>261538.1</v>
      </c>
      <c r="G41" s="33" t="s">
        <v>1867</v>
      </c>
      <c r="H41" s="11" t="s">
        <v>147</v>
      </c>
      <c r="I41" s="11" t="s">
        <v>1867</v>
      </c>
      <c r="J41" s="11" t="s">
        <v>1867</v>
      </c>
    </row>
    <row r="42" spans="1:10" x14ac:dyDescent="0.25">
      <c r="A42"/>
      <c r="B42" s="17"/>
      <c r="C42" s="19">
        <v>2018</v>
      </c>
      <c r="D42" s="30" t="s">
        <v>1868</v>
      </c>
      <c r="E42" s="30" t="s">
        <v>1867</v>
      </c>
      <c r="F42" s="10">
        <v>411068.3</v>
      </c>
      <c r="G42" s="30" t="s">
        <v>1867</v>
      </c>
      <c r="H42" s="11" t="s">
        <v>147</v>
      </c>
      <c r="I42" s="11" t="s">
        <v>1867</v>
      </c>
      <c r="J42" s="11" t="s">
        <v>1867</v>
      </c>
    </row>
    <row r="43" spans="1:10" x14ac:dyDescent="0.25">
      <c r="A43" s="22" t="s">
        <v>155</v>
      </c>
      <c r="B43" s="17" t="s">
        <v>156</v>
      </c>
      <c r="C43" s="19">
        <v>2013</v>
      </c>
      <c r="D43" s="30" t="s">
        <v>1868</v>
      </c>
      <c r="E43" s="10">
        <v>4001874.3</v>
      </c>
      <c r="F43" s="10">
        <v>1581652</v>
      </c>
      <c r="G43" s="10">
        <v>495996.80000000005</v>
      </c>
      <c r="H43" s="28">
        <v>6851.3</v>
      </c>
      <c r="I43" s="28">
        <v>178301.7</v>
      </c>
      <c r="J43" s="28">
        <v>166771.6</v>
      </c>
    </row>
    <row r="44" spans="1:10" x14ac:dyDescent="0.25">
      <c r="A44" s="16"/>
      <c r="B44" s="17"/>
      <c r="C44" s="19">
        <v>2014</v>
      </c>
      <c r="D44" s="30" t="s">
        <v>1868</v>
      </c>
      <c r="E44" s="29" t="s">
        <v>1867</v>
      </c>
      <c r="F44" s="10">
        <v>1489527.7</v>
      </c>
      <c r="G44" s="10">
        <v>571389.69999999995</v>
      </c>
      <c r="H44" s="11" t="s">
        <v>1867</v>
      </c>
      <c r="I44" s="11" t="s">
        <v>1867</v>
      </c>
      <c r="J44" s="28">
        <v>155821.20000000001</v>
      </c>
    </row>
    <row r="45" spans="1:10" x14ac:dyDescent="0.25">
      <c r="A45"/>
      <c r="B45" s="17"/>
      <c r="C45" s="19">
        <v>2015</v>
      </c>
      <c r="D45" s="30" t="s">
        <v>1868</v>
      </c>
      <c r="E45" s="10">
        <v>4005759.3</v>
      </c>
      <c r="F45" s="10">
        <v>2181164.2999999998</v>
      </c>
      <c r="G45" s="10">
        <v>769082.3</v>
      </c>
      <c r="H45" s="11" t="s">
        <v>147</v>
      </c>
      <c r="I45" s="28">
        <v>191507.4</v>
      </c>
      <c r="J45" s="28">
        <v>184229.4</v>
      </c>
    </row>
    <row r="46" spans="1:10" x14ac:dyDescent="0.25">
      <c r="A46"/>
      <c r="B46" s="17"/>
      <c r="C46" s="19">
        <v>2016</v>
      </c>
      <c r="D46" s="30" t="s">
        <v>1868</v>
      </c>
      <c r="E46" s="10">
        <v>4255739.5999999996</v>
      </c>
      <c r="F46" s="10">
        <v>2522512.1999999997</v>
      </c>
      <c r="G46" s="10">
        <v>665088.60000000009</v>
      </c>
      <c r="H46" s="11" t="s">
        <v>147</v>
      </c>
      <c r="I46" s="28">
        <v>257074.9</v>
      </c>
      <c r="J46" s="28">
        <v>253100.2</v>
      </c>
    </row>
    <row r="47" spans="1:10" x14ac:dyDescent="0.25">
      <c r="A47"/>
      <c r="B47" s="17"/>
      <c r="C47" s="19">
        <v>2017</v>
      </c>
      <c r="D47" s="30" t="s">
        <v>1868</v>
      </c>
      <c r="E47" s="10">
        <v>5134815.4000000004</v>
      </c>
      <c r="F47" s="10">
        <v>2531245.9000000004</v>
      </c>
      <c r="G47" s="10">
        <v>1021830.5</v>
      </c>
      <c r="H47" s="11" t="s">
        <v>147</v>
      </c>
      <c r="I47" s="28">
        <v>393735.7</v>
      </c>
      <c r="J47" s="28">
        <v>387437.3</v>
      </c>
    </row>
    <row r="48" spans="1:10" x14ac:dyDescent="0.25">
      <c r="A48"/>
      <c r="B48" s="17"/>
      <c r="C48" s="19">
        <v>2018</v>
      </c>
      <c r="D48" s="30" t="s">
        <v>1868</v>
      </c>
      <c r="E48" s="10">
        <v>5703903.2999999998</v>
      </c>
      <c r="F48" s="10">
        <v>2903283.0999999996</v>
      </c>
      <c r="G48" s="10">
        <v>1118180.8</v>
      </c>
      <c r="H48" s="11" t="s">
        <v>147</v>
      </c>
      <c r="I48" s="28">
        <v>456225.8</v>
      </c>
      <c r="J48" s="28">
        <v>454833.8</v>
      </c>
    </row>
    <row r="49" spans="1:10" x14ac:dyDescent="0.25">
      <c r="A49" s="22" t="s">
        <v>157</v>
      </c>
      <c r="B49" s="17" t="s">
        <v>158</v>
      </c>
      <c r="C49" s="19">
        <v>2013</v>
      </c>
      <c r="D49" s="30" t="s">
        <v>1868</v>
      </c>
      <c r="E49" s="30" t="s">
        <v>1868</v>
      </c>
      <c r="F49" s="34" t="s">
        <v>1867</v>
      </c>
      <c r="G49" s="34" t="s">
        <v>1867</v>
      </c>
      <c r="H49" s="11" t="s">
        <v>147</v>
      </c>
      <c r="I49" s="11" t="s">
        <v>147</v>
      </c>
      <c r="J49" s="11" t="s">
        <v>147</v>
      </c>
    </row>
    <row r="50" spans="1:10" x14ac:dyDescent="0.25">
      <c r="A50" s="16"/>
      <c r="B50" s="17"/>
      <c r="C50" s="19">
        <v>2014</v>
      </c>
      <c r="D50" s="30" t="s">
        <v>1868</v>
      </c>
      <c r="E50" s="30" t="s">
        <v>1868</v>
      </c>
      <c r="F50" s="29" t="s">
        <v>1867</v>
      </c>
      <c r="G50" s="29" t="s">
        <v>1867</v>
      </c>
      <c r="H50" s="11" t="s">
        <v>147</v>
      </c>
      <c r="I50" s="11" t="s">
        <v>147</v>
      </c>
      <c r="J50" s="11" t="s">
        <v>147</v>
      </c>
    </row>
    <row r="51" spans="1:10" x14ac:dyDescent="0.25">
      <c r="A51"/>
      <c r="B51" s="17"/>
      <c r="C51" s="19">
        <v>2015</v>
      </c>
      <c r="D51" s="30" t="s">
        <v>1868</v>
      </c>
      <c r="E51" s="30" t="s">
        <v>1868</v>
      </c>
      <c r="F51" s="33" t="s">
        <v>1867</v>
      </c>
      <c r="G51" s="33" t="s">
        <v>1867</v>
      </c>
      <c r="H51" s="11" t="s">
        <v>147</v>
      </c>
      <c r="I51" s="11" t="s">
        <v>147</v>
      </c>
      <c r="J51" s="11" t="s">
        <v>147</v>
      </c>
    </row>
    <row r="52" spans="1:10" x14ac:dyDescent="0.25">
      <c r="A52"/>
      <c r="B52" s="17"/>
      <c r="C52" s="19">
        <v>2016</v>
      </c>
      <c r="D52" s="30" t="s">
        <v>1868</v>
      </c>
      <c r="E52" s="30" t="s">
        <v>1868</v>
      </c>
      <c r="F52" s="11" t="s">
        <v>1867</v>
      </c>
      <c r="G52" s="33" t="s">
        <v>1867</v>
      </c>
      <c r="H52" s="11" t="s">
        <v>147</v>
      </c>
      <c r="I52" s="11" t="s">
        <v>147</v>
      </c>
      <c r="J52" s="11" t="s">
        <v>147</v>
      </c>
    </row>
    <row r="53" spans="1:10" x14ac:dyDescent="0.25">
      <c r="A53"/>
      <c r="B53" s="17"/>
      <c r="C53" s="19">
        <v>2017</v>
      </c>
      <c r="D53" s="30" t="s">
        <v>1868</v>
      </c>
      <c r="E53" s="30" t="s">
        <v>1868</v>
      </c>
      <c r="F53" s="33" t="s">
        <v>1867</v>
      </c>
      <c r="G53" s="33" t="s">
        <v>1867</v>
      </c>
      <c r="H53" s="11" t="s">
        <v>147</v>
      </c>
      <c r="I53" s="11" t="s">
        <v>147</v>
      </c>
      <c r="J53" s="11" t="s">
        <v>147</v>
      </c>
    </row>
    <row r="54" spans="1:10" x14ac:dyDescent="0.25">
      <c r="A54"/>
      <c r="B54" s="17"/>
      <c r="C54" s="19">
        <v>2018</v>
      </c>
      <c r="D54" s="30" t="s">
        <v>1868</v>
      </c>
      <c r="E54" s="30" t="s">
        <v>1868</v>
      </c>
      <c r="F54" s="30" t="s">
        <v>1867</v>
      </c>
      <c r="G54" s="30" t="s">
        <v>1867</v>
      </c>
      <c r="H54" s="11" t="s">
        <v>147</v>
      </c>
      <c r="I54" s="11" t="s">
        <v>147</v>
      </c>
      <c r="J54" s="11" t="s">
        <v>147</v>
      </c>
    </row>
    <row r="55" spans="1:10" x14ac:dyDescent="0.25">
      <c r="A55" s="22" t="s">
        <v>159</v>
      </c>
      <c r="B55" s="17" t="s">
        <v>160</v>
      </c>
      <c r="C55" s="19">
        <v>2013</v>
      </c>
      <c r="D55" s="30" t="s">
        <v>1868</v>
      </c>
      <c r="E55" s="30" t="s">
        <v>1868</v>
      </c>
      <c r="F55" s="34" t="s">
        <v>1867</v>
      </c>
      <c r="G55" s="10">
        <v>382.3</v>
      </c>
      <c r="H55" s="11" t="s">
        <v>147</v>
      </c>
      <c r="I55" s="11" t="s">
        <v>1867</v>
      </c>
      <c r="J55" s="11" t="s">
        <v>1867</v>
      </c>
    </row>
    <row r="56" spans="1:10" x14ac:dyDescent="0.25">
      <c r="A56" s="16"/>
      <c r="B56" s="17"/>
      <c r="C56" s="19">
        <v>2014</v>
      </c>
      <c r="D56" s="30" t="s">
        <v>1868</v>
      </c>
      <c r="E56" s="30" t="s">
        <v>1868</v>
      </c>
      <c r="F56" s="29" t="s">
        <v>1867</v>
      </c>
      <c r="G56" s="29" t="s">
        <v>1867</v>
      </c>
      <c r="H56" s="11" t="s">
        <v>147</v>
      </c>
      <c r="I56" s="11" t="s">
        <v>1867</v>
      </c>
      <c r="J56" s="11" t="s">
        <v>1867</v>
      </c>
    </row>
    <row r="57" spans="1:10" x14ac:dyDescent="0.25">
      <c r="A57"/>
      <c r="B57" s="17"/>
      <c r="C57" s="19">
        <v>2015</v>
      </c>
      <c r="D57" s="30" t="s">
        <v>1868</v>
      </c>
      <c r="E57" s="30" t="s">
        <v>1868</v>
      </c>
      <c r="F57" s="33" t="s">
        <v>1867</v>
      </c>
      <c r="G57" s="11" t="s">
        <v>1867</v>
      </c>
      <c r="H57" s="11" t="s">
        <v>147</v>
      </c>
      <c r="I57" s="11" t="s">
        <v>1867</v>
      </c>
      <c r="J57" s="11" t="s">
        <v>1867</v>
      </c>
    </row>
    <row r="58" spans="1:10" x14ac:dyDescent="0.25">
      <c r="A58"/>
      <c r="B58" s="17"/>
      <c r="C58" s="19">
        <v>2016</v>
      </c>
      <c r="D58" s="30" t="s">
        <v>1868</v>
      </c>
      <c r="E58" s="30" t="s">
        <v>1868</v>
      </c>
      <c r="F58" s="33" t="s">
        <v>1867</v>
      </c>
      <c r="G58" s="33" t="s">
        <v>1867</v>
      </c>
      <c r="H58" s="11" t="s">
        <v>147</v>
      </c>
      <c r="I58" s="11" t="s">
        <v>1867</v>
      </c>
      <c r="J58" s="11" t="s">
        <v>1867</v>
      </c>
    </row>
    <row r="59" spans="1:10" x14ac:dyDescent="0.25">
      <c r="A59"/>
      <c r="B59" s="17"/>
      <c r="C59" s="19">
        <v>2017</v>
      </c>
      <c r="D59" s="30" t="s">
        <v>1868</v>
      </c>
      <c r="E59" s="30" t="s">
        <v>1868</v>
      </c>
      <c r="F59" s="33" t="s">
        <v>1867</v>
      </c>
      <c r="G59" s="33" t="s">
        <v>1867</v>
      </c>
      <c r="H59" s="11" t="s">
        <v>147</v>
      </c>
      <c r="I59" s="11" t="s">
        <v>147</v>
      </c>
      <c r="J59" s="11" t="s">
        <v>147</v>
      </c>
    </row>
    <row r="60" spans="1:10" x14ac:dyDescent="0.25">
      <c r="A60"/>
      <c r="B60" s="17"/>
      <c r="C60" s="19">
        <v>2018</v>
      </c>
      <c r="D60" s="30" t="s">
        <v>1868</v>
      </c>
      <c r="E60" s="30" t="s">
        <v>1868</v>
      </c>
      <c r="F60" s="10">
        <v>5131.1000000000004</v>
      </c>
      <c r="G60" s="10">
        <v>0</v>
      </c>
      <c r="H60" s="11" t="s">
        <v>147</v>
      </c>
      <c r="I60" s="11" t="s">
        <v>1867</v>
      </c>
      <c r="J60" s="11" t="s">
        <v>1867</v>
      </c>
    </row>
    <row r="61" spans="1:10" x14ac:dyDescent="0.25">
      <c r="A61" s="22" t="s">
        <v>161</v>
      </c>
      <c r="B61" s="17" t="s">
        <v>162</v>
      </c>
      <c r="C61" s="19">
        <v>2013</v>
      </c>
      <c r="D61" s="30" t="s">
        <v>1868</v>
      </c>
      <c r="E61" s="30" t="s">
        <v>1868</v>
      </c>
      <c r="F61" s="34" t="s">
        <v>1867</v>
      </c>
      <c r="G61" s="10">
        <v>8981.7999999999993</v>
      </c>
      <c r="H61" s="11" t="s">
        <v>147</v>
      </c>
      <c r="I61" s="11" t="s">
        <v>1867</v>
      </c>
      <c r="J61" s="11" t="s">
        <v>1867</v>
      </c>
    </row>
    <row r="62" spans="1:10" x14ac:dyDescent="0.25">
      <c r="A62" s="16"/>
      <c r="B62" s="17"/>
      <c r="C62" s="19">
        <v>2014</v>
      </c>
      <c r="D62" s="30" t="s">
        <v>1868</v>
      </c>
      <c r="E62" s="30" t="s">
        <v>1868</v>
      </c>
      <c r="F62" s="10">
        <v>17801</v>
      </c>
      <c r="G62" s="10">
        <v>4956.7</v>
      </c>
      <c r="H62" s="11" t="s">
        <v>147</v>
      </c>
      <c r="I62" s="29" t="s">
        <v>1867</v>
      </c>
      <c r="J62" s="11" t="s">
        <v>1867</v>
      </c>
    </row>
    <row r="63" spans="1:10" x14ac:dyDescent="0.25">
      <c r="A63"/>
      <c r="B63" s="17"/>
      <c r="C63" s="19">
        <v>2015</v>
      </c>
      <c r="D63" s="30" t="s">
        <v>1868</v>
      </c>
      <c r="E63" s="30" t="s">
        <v>1868</v>
      </c>
      <c r="F63" s="10">
        <v>26336.100000000002</v>
      </c>
      <c r="G63" s="10">
        <v>20693.900000000001</v>
      </c>
      <c r="H63" s="11" t="s">
        <v>147</v>
      </c>
      <c r="I63" s="11" t="s">
        <v>1867</v>
      </c>
      <c r="J63" s="11" t="s">
        <v>1867</v>
      </c>
    </row>
    <row r="64" spans="1:10" x14ac:dyDescent="0.25">
      <c r="A64"/>
      <c r="B64" s="17"/>
      <c r="C64" s="19">
        <v>2016</v>
      </c>
      <c r="D64" s="30" t="s">
        <v>1868</v>
      </c>
      <c r="E64" s="30" t="s">
        <v>1868</v>
      </c>
      <c r="F64" s="10">
        <v>21771.7</v>
      </c>
      <c r="G64" s="10">
        <v>20780.5</v>
      </c>
      <c r="H64" s="11" t="s">
        <v>147</v>
      </c>
      <c r="I64" s="11" t="s">
        <v>1867</v>
      </c>
      <c r="J64" s="11" t="s">
        <v>1867</v>
      </c>
    </row>
    <row r="65" spans="1:10" x14ac:dyDescent="0.25">
      <c r="A65"/>
      <c r="B65" s="17"/>
      <c r="C65" s="19">
        <v>2017</v>
      </c>
      <c r="D65" s="30" t="s">
        <v>1868</v>
      </c>
      <c r="E65" s="30" t="s">
        <v>1868</v>
      </c>
      <c r="F65" s="10">
        <v>50178.6</v>
      </c>
      <c r="G65" s="10">
        <v>50177.2</v>
      </c>
      <c r="H65" s="11" t="s">
        <v>147</v>
      </c>
      <c r="I65" s="11" t="s">
        <v>1867</v>
      </c>
      <c r="J65" s="11" t="s">
        <v>1867</v>
      </c>
    </row>
    <row r="66" spans="1:10" x14ac:dyDescent="0.25">
      <c r="A66"/>
      <c r="B66" s="17"/>
      <c r="C66" s="19">
        <v>2018</v>
      </c>
      <c r="D66" s="30" t="s">
        <v>1868</v>
      </c>
      <c r="E66" s="30" t="s">
        <v>1868</v>
      </c>
      <c r="F66" s="10">
        <v>35060.6</v>
      </c>
      <c r="G66" s="10">
        <v>35060.6</v>
      </c>
      <c r="H66" s="11" t="s">
        <v>147</v>
      </c>
      <c r="I66" s="11" t="s">
        <v>147</v>
      </c>
      <c r="J66" s="11" t="s">
        <v>147</v>
      </c>
    </row>
    <row r="67" spans="1:10" x14ac:dyDescent="0.25">
      <c r="A67" s="22" t="s">
        <v>163</v>
      </c>
      <c r="B67" s="17" t="s">
        <v>164</v>
      </c>
      <c r="C67" s="19">
        <v>2013</v>
      </c>
      <c r="D67" s="30" t="s">
        <v>1868</v>
      </c>
      <c r="E67" s="34" t="s">
        <v>1867</v>
      </c>
      <c r="F67" s="34" t="s">
        <v>1867</v>
      </c>
      <c r="G67" s="10">
        <v>96393.8</v>
      </c>
      <c r="H67" s="11" t="s">
        <v>1867</v>
      </c>
      <c r="I67" s="11" t="s">
        <v>1867</v>
      </c>
      <c r="J67" s="28">
        <v>39687.800000000003</v>
      </c>
    </row>
    <row r="68" spans="1:10" x14ac:dyDescent="0.25">
      <c r="A68" s="16"/>
      <c r="B68" s="17"/>
      <c r="C68" s="19">
        <v>2014</v>
      </c>
      <c r="D68" s="30" t="s">
        <v>1868</v>
      </c>
      <c r="E68" s="10">
        <v>393415.9</v>
      </c>
      <c r="F68" s="10">
        <v>258169.60000000001</v>
      </c>
      <c r="G68" s="10">
        <v>91302.399999999994</v>
      </c>
      <c r="H68" s="11" t="s">
        <v>147</v>
      </c>
      <c r="I68" s="28">
        <v>42007.9</v>
      </c>
      <c r="J68" s="28">
        <v>41151.800000000003</v>
      </c>
    </row>
    <row r="69" spans="1:10" x14ac:dyDescent="0.25">
      <c r="A69"/>
      <c r="B69" s="17"/>
      <c r="C69" s="19">
        <v>2015</v>
      </c>
      <c r="D69" s="30" t="s">
        <v>1868</v>
      </c>
      <c r="E69" s="10">
        <v>538350</v>
      </c>
      <c r="F69" s="10">
        <v>415633.6</v>
      </c>
      <c r="G69" s="10">
        <v>227465</v>
      </c>
      <c r="H69" s="11" t="s">
        <v>147</v>
      </c>
      <c r="I69" s="28">
        <v>147846</v>
      </c>
      <c r="J69" s="28">
        <v>147846</v>
      </c>
    </row>
    <row r="70" spans="1:10" x14ac:dyDescent="0.25">
      <c r="A70"/>
      <c r="B70" s="17"/>
      <c r="C70" s="19">
        <v>2016</v>
      </c>
      <c r="D70" s="30" t="s">
        <v>1868</v>
      </c>
      <c r="E70" s="10">
        <v>674098.6</v>
      </c>
      <c r="F70" s="10">
        <v>473185.9</v>
      </c>
      <c r="G70" s="10">
        <v>279559.80000000005</v>
      </c>
      <c r="H70" s="11" t="s">
        <v>147</v>
      </c>
      <c r="I70" s="28">
        <v>148707.20000000001</v>
      </c>
      <c r="J70" s="28">
        <v>148707.20000000001</v>
      </c>
    </row>
    <row r="71" spans="1:10" x14ac:dyDescent="0.25">
      <c r="A71"/>
      <c r="B71" s="17"/>
      <c r="C71" s="19">
        <v>2017</v>
      </c>
      <c r="D71" s="30" t="s">
        <v>1868</v>
      </c>
      <c r="E71" s="33" t="s">
        <v>1867</v>
      </c>
      <c r="F71" s="10">
        <v>480346</v>
      </c>
      <c r="G71" s="10">
        <v>303718.5</v>
      </c>
      <c r="H71" s="11" t="s">
        <v>147</v>
      </c>
      <c r="I71" s="33" t="s">
        <v>1867</v>
      </c>
      <c r="J71" s="28">
        <v>190151.8</v>
      </c>
    </row>
    <row r="72" spans="1:10" x14ac:dyDescent="0.25">
      <c r="A72"/>
      <c r="B72" s="17"/>
      <c r="C72" s="19">
        <v>2018</v>
      </c>
      <c r="D72" s="30" t="s">
        <v>1868</v>
      </c>
      <c r="E72" s="30" t="s">
        <v>1867</v>
      </c>
      <c r="F72" s="10">
        <v>474933.5</v>
      </c>
      <c r="G72" s="10">
        <v>297745.90000000002</v>
      </c>
      <c r="H72" s="11" t="s">
        <v>147</v>
      </c>
      <c r="I72" s="30" t="s">
        <v>1867</v>
      </c>
      <c r="J72" s="28">
        <v>209572.2</v>
      </c>
    </row>
    <row r="73" spans="1:10" x14ac:dyDescent="0.25">
      <c r="A73" s="21" t="s">
        <v>165</v>
      </c>
      <c r="B73" s="17" t="s">
        <v>166</v>
      </c>
      <c r="C73" s="19">
        <v>2013</v>
      </c>
      <c r="D73" s="30" t="s">
        <v>1868</v>
      </c>
      <c r="E73" s="34" t="s">
        <v>1867</v>
      </c>
      <c r="F73" s="34" t="s">
        <v>1867</v>
      </c>
      <c r="G73" s="10">
        <v>345968.8</v>
      </c>
      <c r="H73" s="11" t="s">
        <v>1867</v>
      </c>
      <c r="I73" s="11" t="s">
        <v>1867</v>
      </c>
      <c r="J73" s="28">
        <v>93583.8</v>
      </c>
    </row>
    <row r="74" spans="1:10" x14ac:dyDescent="0.25">
      <c r="A74" s="16"/>
      <c r="B74" s="17"/>
      <c r="C74" s="19">
        <v>2014</v>
      </c>
      <c r="D74" s="30" t="s">
        <v>1868</v>
      </c>
      <c r="E74" s="29" t="s">
        <v>1867</v>
      </c>
      <c r="F74" s="10">
        <v>1255130.1000000001</v>
      </c>
      <c r="G74" s="10">
        <v>518134.5</v>
      </c>
      <c r="H74" s="11" t="s">
        <v>1867</v>
      </c>
      <c r="I74" s="11" t="s">
        <v>1867</v>
      </c>
      <c r="J74" s="28">
        <v>95605.5</v>
      </c>
    </row>
    <row r="75" spans="1:10" x14ac:dyDescent="0.25">
      <c r="A75"/>
      <c r="B75" s="17"/>
      <c r="C75" s="19">
        <v>2015</v>
      </c>
      <c r="D75" s="30" t="s">
        <v>1868</v>
      </c>
      <c r="E75" s="10">
        <v>3104122.9</v>
      </c>
      <c r="F75" s="10">
        <v>1629326.8000000003</v>
      </c>
      <c r="G75" s="10">
        <v>522700.5</v>
      </c>
      <c r="H75" s="11" t="s">
        <v>147</v>
      </c>
      <c r="I75" s="28">
        <v>120527.6</v>
      </c>
      <c r="J75" s="28">
        <v>118114.9</v>
      </c>
    </row>
    <row r="76" spans="1:10" x14ac:dyDescent="0.25">
      <c r="A76"/>
      <c r="B76" s="17"/>
      <c r="C76" s="19">
        <v>2016</v>
      </c>
      <c r="D76" s="30" t="s">
        <v>1868</v>
      </c>
      <c r="E76" s="10">
        <v>2884475.3</v>
      </c>
      <c r="F76" s="33" t="s">
        <v>1867</v>
      </c>
      <c r="G76" s="10">
        <v>800926.60000000009</v>
      </c>
      <c r="H76" s="11" t="s">
        <v>147</v>
      </c>
      <c r="I76" s="11" t="s">
        <v>1867</v>
      </c>
      <c r="J76" s="28">
        <v>169582.2</v>
      </c>
    </row>
    <row r="77" spans="1:10" x14ac:dyDescent="0.25">
      <c r="A77"/>
      <c r="B77" s="17"/>
      <c r="C77" s="19">
        <v>2017</v>
      </c>
      <c r="D77" s="30" t="s">
        <v>1868</v>
      </c>
      <c r="E77" s="10">
        <v>6055245.0999999996</v>
      </c>
      <c r="F77" s="10">
        <v>2262760.1</v>
      </c>
      <c r="G77" s="10">
        <v>1151720.6000000001</v>
      </c>
      <c r="H77" s="11" t="s">
        <v>147</v>
      </c>
      <c r="I77" s="28">
        <v>370312.8</v>
      </c>
      <c r="J77" s="28">
        <v>364736.8</v>
      </c>
    </row>
    <row r="78" spans="1:10" x14ac:dyDescent="0.25">
      <c r="A78"/>
      <c r="B78" s="17"/>
      <c r="C78" s="19">
        <v>2018</v>
      </c>
      <c r="D78" s="30" t="s">
        <v>1868</v>
      </c>
      <c r="E78" s="30" t="s">
        <v>1867</v>
      </c>
      <c r="F78" s="30" t="s">
        <v>1867</v>
      </c>
      <c r="G78" s="10">
        <v>1301850.5</v>
      </c>
      <c r="H78" s="11" t="s">
        <v>1867</v>
      </c>
      <c r="I78" s="11" t="s">
        <v>1867</v>
      </c>
      <c r="J78" s="28">
        <v>467542.6</v>
      </c>
    </row>
    <row r="79" spans="1:10" x14ac:dyDescent="0.25">
      <c r="A79" s="22" t="s">
        <v>167</v>
      </c>
      <c r="B79" s="17" t="s">
        <v>168</v>
      </c>
      <c r="C79" s="19">
        <v>2013</v>
      </c>
      <c r="D79" s="30" t="s">
        <v>1868</v>
      </c>
      <c r="E79" s="10">
        <v>1270112.1000000001</v>
      </c>
      <c r="F79" s="10">
        <v>421493.6</v>
      </c>
      <c r="G79" s="10">
        <v>63455.8</v>
      </c>
      <c r="H79" s="11" t="s">
        <v>147</v>
      </c>
      <c r="I79" s="28">
        <v>4402</v>
      </c>
      <c r="J79" s="28">
        <f>3907.1-0.1</f>
        <v>3907</v>
      </c>
    </row>
    <row r="80" spans="1:10" x14ac:dyDescent="0.25">
      <c r="A80" s="16"/>
      <c r="B80" s="17"/>
      <c r="C80" s="19">
        <v>2014</v>
      </c>
      <c r="D80" s="30" t="s">
        <v>1868</v>
      </c>
      <c r="E80" s="10">
        <v>807516.6</v>
      </c>
      <c r="F80" s="10">
        <v>343566.30000000005</v>
      </c>
      <c r="G80" s="10">
        <v>89213</v>
      </c>
      <c r="H80" s="11" t="s">
        <v>147</v>
      </c>
      <c r="I80" s="28">
        <v>3905.4</v>
      </c>
      <c r="J80" s="28">
        <v>3905.4</v>
      </c>
    </row>
    <row r="81" spans="1:10" x14ac:dyDescent="0.25">
      <c r="A81"/>
      <c r="B81" s="17"/>
      <c r="C81" s="19">
        <v>2015</v>
      </c>
      <c r="D81" s="30" t="s">
        <v>1868</v>
      </c>
      <c r="E81" s="10">
        <v>1301728.1000000001</v>
      </c>
      <c r="F81" s="10">
        <v>522469.5</v>
      </c>
      <c r="G81" s="10">
        <v>116884.8</v>
      </c>
      <c r="H81" s="11" t="s">
        <v>147</v>
      </c>
      <c r="I81" s="28">
        <v>5211.8</v>
      </c>
      <c r="J81" s="28">
        <v>5211.8</v>
      </c>
    </row>
    <row r="82" spans="1:10" x14ac:dyDescent="0.25">
      <c r="A82"/>
      <c r="B82" s="17"/>
      <c r="C82" s="19">
        <v>2016</v>
      </c>
      <c r="D82" s="30" t="s">
        <v>1868</v>
      </c>
      <c r="E82" s="10">
        <v>1224863.3</v>
      </c>
      <c r="F82" s="10">
        <v>475760.7</v>
      </c>
      <c r="G82" s="10">
        <v>166434</v>
      </c>
      <c r="H82" s="11" t="s">
        <v>147</v>
      </c>
      <c r="I82" s="28">
        <v>11965.7</v>
      </c>
      <c r="J82" s="28">
        <v>11965.7</v>
      </c>
    </row>
    <row r="83" spans="1:10" x14ac:dyDescent="0.25">
      <c r="A83"/>
      <c r="B83" s="17"/>
      <c r="C83" s="19">
        <v>2017</v>
      </c>
      <c r="D83" s="30" t="s">
        <v>1868</v>
      </c>
      <c r="E83" s="10">
        <v>1223171.5</v>
      </c>
      <c r="F83" s="10">
        <v>562164.5</v>
      </c>
      <c r="G83" s="10">
        <v>137027.40000000002</v>
      </c>
      <c r="H83" s="11" t="s">
        <v>147</v>
      </c>
      <c r="I83" s="28">
        <v>40733.300000000003</v>
      </c>
      <c r="J83" s="28">
        <v>40733.300000000003</v>
      </c>
    </row>
    <row r="84" spans="1:10" x14ac:dyDescent="0.25">
      <c r="A84"/>
      <c r="B84" s="17"/>
      <c r="C84" s="19">
        <v>2018</v>
      </c>
      <c r="D84" s="30" t="s">
        <v>1868</v>
      </c>
      <c r="E84" s="10">
        <v>1304169</v>
      </c>
      <c r="F84" s="10">
        <v>468354.60000000003</v>
      </c>
      <c r="G84" s="10">
        <v>134266.70000000001</v>
      </c>
      <c r="H84" s="11" t="s">
        <v>147</v>
      </c>
      <c r="I84" s="28">
        <v>36669.4</v>
      </c>
      <c r="J84" s="28">
        <v>36669.4</v>
      </c>
    </row>
    <row r="85" spans="1:10" x14ac:dyDescent="0.25">
      <c r="A85" s="22" t="s">
        <v>169</v>
      </c>
      <c r="B85" s="17" t="s">
        <v>170</v>
      </c>
      <c r="C85" s="19">
        <v>2013</v>
      </c>
      <c r="D85" s="30" t="s">
        <v>1868</v>
      </c>
      <c r="E85" s="30" t="s">
        <v>1868</v>
      </c>
      <c r="F85" s="34" t="s">
        <v>1867</v>
      </c>
      <c r="G85" s="10">
        <v>0</v>
      </c>
      <c r="H85" s="11" t="s">
        <v>147</v>
      </c>
      <c r="I85" s="11" t="s">
        <v>1867</v>
      </c>
      <c r="J85" s="11" t="s">
        <v>1867</v>
      </c>
    </row>
    <row r="86" spans="1:10" x14ac:dyDescent="0.25">
      <c r="A86" s="16"/>
      <c r="B86" s="17"/>
      <c r="C86" s="19">
        <v>2014</v>
      </c>
      <c r="D86" s="30" t="s">
        <v>1868</v>
      </c>
      <c r="E86" s="30" t="s">
        <v>1868</v>
      </c>
      <c r="F86" s="10">
        <v>246</v>
      </c>
      <c r="G86" s="10">
        <v>246</v>
      </c>
      <c r="H86" s="11" t="s">
        <v>147</v>
      </c>
      <c r="I86" s="11" t="s">
        <v>1867</v>
      </c>
      <c r="J86" s="11" t="s">
        <v>1867</v>
      </c>
    </row>
    <row r="87" spans="1:10" x14ac:dyDescent="0.25">
      <c r="A87"/>
      <c r="B87" s="17"/>
      <c r="C87" s="19">
        <v>2015</v>
      </c>
      <c r="D87" s="30" t="s">
        <v>1868</v>
      </c>
      <c r="E87" s="30" t="s">
        <v>1868</v>
      </c>
      <c r="F87" s="10">
        <v>269.10000000000002</v>
      </c>
      <c r="G87" s="10">
        <v>269.10000000000002</v>
      </c>
      <c r="H87" s="11" t="s">
        <v>147</v>
      </c>
      <c r="I87" s="11" t="s">
        <v>1867</v>
      </c>
      <c r="J87" s="11" t="s">
        <v>1867</v>
      </c>
    </row>
    <row r="88" spans="1:10" x14ac:dyDescent="0.25">
      <c r="A88"/>
      <c r="B88" s="17"/>
      <c r="C88" s="19">
        <v>2016</v>
      </c>
      <c r="D88" s="30" t="s">
        <v>1868</v>
      </c>
      <c r="E88" s="30" t="s">
        <v>1868</v>
      </c>
      <c r="F88" s="10">
        <v>408.8</v>
      </c>
      <c r="G88" s="10">
        <v>408.8</v>
      </c>
      <c r="H88" s="11" t="s">
        <v>147</v>
      </c>
      <c r="I88" s="11" t="s">
        <v>1867</v>
      </c>
      <c r="J88" s="11" t="s">
        <v>1867</v>
      </c>
    </row>
    <row r="89" spans="1:10" x14ac:dyDescent="0.25">
      <c r="A89"/>
      <c r="B89" s="17"/>
      <c r="C89" s="19">
        <v>2017</v>
      </c>
      <c r="D89" s="30" t="s">
        <v>1868</v>
      </c>
      <c r="E89" s="30" t="s">
        <v>1868</v>
      </c>
      <c r="F89" s="10">
        <v>20</v>
      </c>
      <c r="G89" s="10">
        <v>20</v>
      </c>
      <c r="H89" s="11" t="s">
        <v>147</v>
      </c>
      <c r="I89" s="11" t="s">
        <v>1867</v>
      </c>
      <c r="J89" s="11" t="s">
        <v>1867</v>
      </c>
    </row>
    <row r="90" spans="1:10" x14ac:dyDescent="0.25">
      <c r="A90"/>
      <c r="B90" s="17"/>
      <c r="C90" s="19">
        <v>2018</v>
      </c>
      <c r="D90" s="30" t="s">
        <v>1868</v>
      </c>
      <c r="E90" s="30" t="s">
        <v>1868</v>
      </c>
      <c r="F90" s="30" t="s">
        <v>1867</v>
      </c>
      <c r="G90" s="30" t="s">
        <v>1867</v>
      </c>
      <c r="H90" s="11" t="s">
        <v>147</v>
      </c>
      <c r="I90" s="11" t="s">
        <v>147</v>
      </c>
      <c r="J90" s="11" t="s">
        <v>147</v>
      </c>
    </row>
    <row r="91" spans="1:10" x14ac:dyDescent="0.25">
      <c r="A91" s="22" t="s">
        <v>171</v>
      </c>
      <c r="B91" s="17" t="s">
        <v>172</v>
      </c>
      <c r="C91" s="19">
        <v>2013</v>
      </c>
      <c r="D91" s="30" t="s">
        <v>1868</v>
      </c>
      <c r="E91" s="30" t="s">
        <v>1868</v>
      </c>
      <c r="F91" s="34" t="s">
        <v>1867</v>
      </c>
      <c r="G91" s="34" t="s">
        <v>1867</v>
      </c>
      <c r="H91" s="11" t="s">
        <v>147</v>
      </c>
      <c r="I91" s="11" t="s">
        <v>1867</v>
      </c>
      <c r="J91" s="11" t="s">
        <v>1867</v>
      </c>
    </row>
    <row r="92" spans="1:10" x14ac:dyDescent="0.25">
      <c r="A92" s="16"/>
      <c r="B92" s="17"/>
      <c r="C92" s="19">
        <v>2014</v>
      </c>
      <c r="D92" s="30" t="s">
        <v>1868</v>
      </c>
      <c r="E92" s="30" t="s">
        <v>1868</v>
      </c>
      <c r="F92" s="10">
        <v>122.3</v>
      </c>
      <c r="G92" s="29" t="s">
        <v>1867</v>
      </c>
      <c r="H92" s="11" t="s">
        <v>147</v>
      </c>
      <c r="I92" s="11" t="s">
        <v>1867</v>
      </c>
      <c r="J92" s="11" t="s">
        <v>1867</v>
      </c>
    </row>
    <row r="93" spans="1:10" x14ac:dyDescent="0.25">
      <c r="A93"/>
      <c r="B93" s="17"/>
      <c r="C93" s="19">
        <v>2015</v>
      </c>
      <c r="D93" s="30" t="s">
        <v>1868</v>
      </c>
      <c r="E93" s="30" t="s">
        <v>1868</v>
      </c>
      <c r="F93" s="33" t="s">
        <v>1867</v>
      </c>
      <c r="G93" s="11" t="s">
        <v>1867</v>
      </c>
      <c r="H93" s="11" t="s">
        <v>147</v>
      </c>
      <c r="I93" s="11" t="s">
        <v>1867</v>
      </c>
      <c r="J93" s="11" t="s">
        <v>1867</v>
      </c>
    </row>
    <row r="94" spans="1:10" x14ac:dyDescent="0.25">
      <c r="A94"/>
      <c r="B94" s="17"/>
      <c r="C94" s="19">
        <v>2016</v>
      </c>
      <c r="D94" s="30" t="s">
        <v>1868</v>
      </c>
      <c r="E94" s="30" t="s">
        <v>1868</v>
      </c>
      <c r="F94" s="10">
        <v>44.6</v>
      </c>
      <c r="G94" s="10">
        <v>44.6</v>
      </c>
      <c r="H94" s="11" t="s">
        <v>147</v>
      </c>
      <c r="I94" s="28">
        <v>44.6</v>
      </c>
      <c r="J94" s="28">
        <v>44.6</v>
      </c>
    </row>
    <row r="95" spans="1:10" x14ac:dyDescent="0.25">
      <c r="A95"/>
      <c r="B95" s="17"/>
      <c r="C95" s="19">
        <v>2017</v>
      </c>
      <c r="D95" s="30" t="s">
        <v>1868</v>
      </c>
      <c r="E95" s="30" t="s">
        <v>1868</v>
      </c>
      <c r="F95" s="10">
        <v>178.5</v>
      </c>
      <c r="G95" s="10">
        <v>178.5</v>
      </c>
      <c r="H95" s="11" t="s">
        <v>147</v>
      </c>
      <c r="I95" s="28">
        <v>178.5</v>
      </c>
      <c r="J95" s="28">
        <v>178.5</v>
      </c>
    </row>
    <row r="96" spans="1:10" x14ac:dyDescent="0.25">
      <c r="A96"/>
      <c r="B96" s="17"/>
      <c r="C96" s="19">
        <v>2018</v>
      </c>
      <c r="D96" s="30" t="s">
        <v>1868</v>
      </c>
      <c r="E96" s="30" t="s">
        <v>1868</v>
      </c>
      <c r="F96" s="30" t="s">
        <v>1867</v>
      </c>
      <c r="G96" s="30" t="s">
        <v>1867</v>
      </c>
      <c r="H96" s="11" t="s">
        <v>147</v>
      </c>
      <c r="I96" s="11" t="s">
        <v>1867</v>
      </c>
      <c r="J96" s="11" t="s">
        <v>1867</v>
      </c>
    </row>
    <row r="97" spans="1:10" x14ac:dyDescent="0.25">
      <c r="A97" s="22" t="s">
        <v>173</v>
      </c>
      <c r="B97" s="17" t="s">
        <v>174</v>
      </c>
      <c r="C97" s="19">
        <v>2013</v>
      </c>
      <c r="D97" s="30" t="s">
        <v>1868</v>
      </c>
      <c r="E97" s="10">
        <v>1012496.4</v>
      </c>
      <c r="F97" s="10">
        <v>331723.80000000005</v>
      </c>
      <c r="G97" s="10">
        <v>143836.1</v>
      </c>
      <c r="H97" s="11" t="s">
        <v>147</v>
      </c>
      <c r="I97" s="28">
        <v>27466.9</v>
      </c>
      <c r="J97" s="28">
        <v>26438.3</v>
      </c>
    </row>
    <row r="98" spans="1:10" x14ac:dyDescent="0.25">
      <c r="A98" s="16"/>
      <c r="B98" s="17"/>
      <c r="C98" s="19">
        <v>2014</v>
      </c>
      <c r="D98" s="30" t="s">
        <v>1868</v>
      </c>
      <c r="E98" s="10">
        <v>4067810.9</v>
      </c>
      <c r="F98" s="10">
        <v>660194.4</v>
      </c>
      <c r="G98" s="10">
        <v>264284.09999999998</v>
      </c>
      <c r="H98" s="11" t="s">
        <v>147</v>
      </c>
      <c r="I98" s="28">
        <v>33530.400000000001</v>
      </c>
      <c r="J98" s="28">
        <v>31865.1</v>
      </c>
    </row>
    <row r="99" spans="1:10" x14ac:dyDescent="0.25">
      <c r="A99"/>
      <c r="B99" s="17"/>
      <c r="C99" s="19">
        <v>2015</v>
      </c>
      <c r="D99" s="30" t="s">
        <v>1868</v>
      </c>
      <c r="E99" s="10">
        <v>1591582.0999999999</v>
      </c>
      <c r="F99" s="33" t="s">
        <v>1867</v>
      </c>
      <c r="G99" s="10">
        <v>244035.4</v>
      </c>
      <c r="H99" s="11" t="s">
        <v>147</v>
      </c>
      <c r="I99" s="33" t="s">
        <v>1867</v>
      </c>
      <c r="J99" s="28">
        <v>33686.400000000001</v>
      </c>
    </row>
    <row r="100" spans="1:10" x14ac:dyDescent="0.25">
      <c r="A100"/>
      <c r="B100" s="17"/>
      <c r="C100" s="19">
        <v>2016</v>
      </c>
      <c r="D100" s="30" t="s">
        <v>1868</v>
      </c>
      <c r="E100" s="10">
        <v>1502151.4</v>
      </c>
      <c r="F100" s="10">
        <v>769675.4</v>
      </c>
      <c r="G100" s="10">
        <v>398653.8</v>
      </c>
      <c r="H100" s="11" t="s">
        <v>147</v>
      </c>
      <c r="I100" s="28">
        <v>46104</v>
      </c>
      <c r="J100" s="28">
        <v>45389.299999999996</v>
      </c>
    </row>
    <row r="101" spans="1:10" x14ac:dyDescent="0.25">
      <c r="A101"/>
      <c r="B101" s="17"/>
      <c r="C101" s="19">
        <v>2017</v>
      </c>
      <c r="D101" s="30" t="s">
        <v>1868</v>
      </c>
      <c r="E101" s="10">
        <v>4389587.9000000004</v>
      </c>
      <c r="F101" s="10">
        <v>979828.89999999991</v>
      </c>
      <c r="G101" s="10">
        <v>539625.79999999993</v>
      </c>
      <c r="H101" s="11" t="s">
        <v>147</v>
      </c>
      <c r="I101" s="28">
        <v>112951.7</v>
      </c>
      <c r="J101" s="28">
        <v>110860.2</v>
      </c>
    </row>
    <row r="102" spans="1:10" x14ac:dyDescent="0.25">
      <c r="A102"/>
      <c r="B102" s="17"/>
      <c r="C102" s="19">
        <v>2018</v>
      </c>
      <c r="D102" s="30" t="s">
        <v>1868</v>
      </c>
      <c r="E102" s="30" t="s">
        <v>1867</v>
      </c>
      <c r="F102" s="30" t="s">
        <v>1867</v>
      </c>
      <c r="G102" s="10">
        <v>685685.3</v>
      </c>
      <c r="H102" s="11" t="s">
        <v>1867</v>
      </c>
      <c r="I102" s="11" t="s">
        <v>1867</v>
      </c>
      <c r="J102" s="28">
        <v>188888.9</v>
      </c>
    </row>
    <row r="103" spans="1:10" x14ac:dyDescent="0.25">
      <c r="A103" s="22" t="s">
        <v>175</v>
      </c>
      <c r="B103" s="17" t="s">
        <v>176</v>
      </c>
      <c r="C103" s="19">
        <v>2013</v>
      </c>
      <c r="D103" s="30" t="s">
        <v>1868</v>
      </c>
      <c r="E103" s="34" t="s">
        <v>1867</v>
      </c>
      <c r="F103" s="34" t="s">
        <v>1867</v>
      </c>
      <c r="G103" s="10">
        <v>98286.299999999988</v>
      </c>
      <c r="H103" s="11" t="s">
        <v>1867</v>
      </c>
      <c r="I103" s="11" t="s">
        <v>1867</v>
      </c>
      <c r="J103" s="28">
        <v>41778.1</v>
      </c>
    </row>
    <row r="104" spans="1:10" x14ac:dyDescent="0.25">
      <c r="A104" s="16"/>
      <c r="B104" s="17"/>
      <c r="C104" s="19">
        <v>2014</v>
      </c>
      <c r="D104" s="30" t="s">
        <v>1868</v>
      </c>
      <c r="E104" s="10">
        <v>51961</v>
      </c>
      <c r="F104" s="10">
        <v>202242.80000000002</v>
      </c>
      <c r="G104" s="10">
        <v>131714.20000000001</v>
      </c>
      <c r="H104" s="11" t="s">
        <v>1867</v>
      </c>
      <c r="I104" s="11" t="s">
        <v>1867</v>
      </c>
      <c r="J104" s="28">
        <v>39558.9</v>
      </c>
    </row>
    <row r="105" spans="1:10" x14ac:dyDescent="0.25">
      <c r="A105"/>
      <c r="B105" s="17"/>
      <c r="C105" s="19">
        <v>2015</v>
      </c>
      <c r="D105" s="30" t="s">
        <v>1868</v>
      </c>
      <c r="E105" s="33" t="s">
        <v>1867</v>
      </c>
      <c r="F105" s="10">
        <v>188405.2</v>
      </c>
      <c r="G105" s="10">
        <v>122794.40000000001</v>
      </c>
      <c r="H105" s="11" t="s">
        <v>147</v>
      </c>
      <c r="I105" s="33" t="s">
        <v>1867</v>
      </c>
      <c r="J105" s="28">
        <v>48905.8</v>
      </c>
    </row>
    <row r="106" spans="1:10" x14ac:dyDescent="0.25">
      <c r="A106"/>
      <c r="B106" s="17"/>
      <c r="C106" s="19">
        <v>2016</v>
      </c>
      <c r="D106" s="30" t="s">
        <v>1868</v>
      </c>
      <c r="E106" s="10">
        <v>147241.70000000001</v>
      </c>
      <c r="F106" s="10">
        <v>295289.20000000007</v>
      </c>
      <c r="G106" s="10">
        <v>149989.9</v>
      </c>
      <c r="H106" s="11" t="s">
        <v>147</v>
      </c>
      <c r="I106" s="33" t="s">
        <v>1867</v>
      </c>
      <c r="J106" s="28">
        <f>68995.8-0.1</f>
        <v>68995.7</v>
      </c>
    </row>
    <row r="107" spans="1:10" x14ac:dyDescent="0.25">
      <c r="A107"/>
      <c r="B107" s="17"/>
      <c r="C107" s="19">
        <v>2017</v>
      </c>
      <c r="D107" s="30" t="s">
        <v>1868</v>
      </c>
      <c r="E107" s="10">
        <v>314128.7</v>
      </c>
      <c r="F107" s="10">
        <v>546298.30000000005</v>
      </c>
      <c r="G107" s="10">
        <v>358883.5</v>
      </c>
      <c r="H107" s="11" t="s">
        <v>147</v>
      </c>
      <c r="I107" s="28">
        <v>147954</v>
      </c>
      <c r="J107" s="28">
        <v>144469.5</v>
      </c>
    </row>
    <row r="108" spans="1:10" x14ac:dyDescent="0.25">
      <c r="A108"/>
      <c r="B108" s="17"/>
      <c r="C108" s="19">
        <v>2018</v>
      </c>
      <c r="D108" s="30" t="s">
        <v>1868</v>
      </c>
      <c r="E108" s="10">
        <v>217378.9</v>
      </c>
      <c r="F108" s="10">
        <v>602838.1</v>
      </c>
      <c r="G108" s="10">
        <v>359342.5</v>
      </c>
      <c r="H108" s="11" t="s">
        <v>147</v>
      </c>
      <c r="I108" s="28">
        <v>173758.8</v>
      </c>
      <c r="J108" s="28">
        <v>166088.79999999999</v>
      </c>
    </row>
    <row r="109" spans="1:10" x14ac:dyDescent="0.25">
      <c r="A109" s="22" t="s">
        <v>177</v>
      </c>
      <c r="B109" s="17" t="s">
        <v>178</v>
      </c>
      <c r="C109" s="19">
        <v>2013</v>
      </c>
      <c r="D109" s="30" t="s">
        <v>1868</v>
      </c>
      <c r="E109" s="30" t="s">
        <v>1868</v>
      </c>
      <c r="F109" s="34" t="s">
        <v>1867</v>
      </c>
      <c r="G109" s="34" t="s">
        <v>1867</v>
      </c>
      <c r="H109" s="11" t="s">
        <v>147</v>
      </c>
      <c r="I109" s="11" t="s">
        <v>1867</v>
      </c>
      <c r="J109" s="11" t="s">
        <v>1867</v>
      </c>
    </row>
    <row r="110" spans="1:10" x14ac:dyDescent="0.25">
      <c r="A110" s="16"/>
      <c r="B110" s="17"/>
      <c r="C110" s="19">
        <v>2014</v>
      </c>
      <c r="D110" s="30" t="s">
        <v>1868</v>
      </c>
      <c r="E110" s="30" t="s">
        <v>1868</v>
      </c>
      <c r="F110" s="10">
        <v>555.20000000000005</v>
      </c>
      <c r="G110" s="29" t="s">
        <v>1867</v>
      </c>
      <c r="H110" s="11" t="s">
        <v>147</v>
      </c>
      <c r="I110" s="11" t="s">
        <v>1867</v>
      </c>
      <c r="J110" s="11" t="s">
        <v>1867</v>
      </c>
    </row>
    <row r="111" spans="1:10" x14ac:dyDescent="0.25">
      <c r="A111"/>
      <c r="B111" s="17"/>
      <c r="C111" s="19">
        <v>2015</v>
      </c>
      <c r="D111" s="30" t="s">
        <v>1868</v>
      </c>
      <c r="E111" s="30" t="s">
        <v>1868</v>
      </c>
      <c r="F111" s="10">
        <v>1827.5</v>
      </c>
      <c r="G111" s="10">
        <v>1827.5</v>
      </c>
      <c r="H111" s="11" t="s">
        <v>147</v>
      </c>
      <c r="I111" s="28">
        <v>1827.5</v>
      </c>
      <c r="J111" s="28">
        <v>1827.5</v>
      </c>
    </row>
    <row r="112" spans="1:10" x14ac:dyDescent="0.25">
      <c r="A112"/>
      <c r="B112" s="17"/>
      <c r="C112" s="19">
        <v>2016</v>
      </c>
      <c r="D112" s="30" t="s">
        <v>1868</v>
      </c>
      <c r="E112" s="30" t="s">
        <v>1868</v>
      </c>
      <c r="F112" s="33" t="s">
        <v>1867</v>
      </c>
      <c r="G112" s="33" t="s">
        <v>1867</v>
      </c>
      <c r="H112" s="11" t="s">
        <v>147</v>
      </c>
      <c r="I112" s="11" t="s">
        <v>1867</v>
      </c>
      <c r="J112" s="11" t="s">
        <v>1867</v>
      </c>
    </row>
    <row r="113" spans="1:10" x14ac:dyDescent="0.25">
      <c r="A113"/>
      <c r="B113" s="17"/>
      <c r="C113" s="19">
        <v>2017</v>
      </c>
      <c r="D113" s="30" t="s">
        <v>1868</v>
      </c>
      <c r="E113" s="30" t="s">
        <v>1868</v>
      </c>
      <c r="F113" s="33" t="s">
        <v>1867</v>
      </c>
      <c r="G113" s="33" t="s">
        <v>1867</v>
      </c>
      <c r="H113" s="11" t="s">
        <v>147</v>
      </c>
      <c r="I113" s="11" t="s">
        <v>1867</v>
      </c>
      <c r="J113" s="11" t="s">
        <v>1867</v>
      </c>
    </row>
    <row r="114" spans="1:10" x14ac:dyDescent="0.25">
      <c r="A114"/>
      <c r="B114" s="17"/>
      <c r="C114" s="19">
        <v>2018</v>
      </c>
      <c r="D114" s="30" t="s">
        <v>1868</v>
      </c>
      <c r="E114" s="30" t="s">
        <v>1868</v>
      </c>
      <c r="F114" s="30" t="s">
        <v>1867</v>
      </c>
      <c r="G114" s="30" t="s">
        <v>1867</v>
      </c>
      <c r="H114" s="11" t="s">
        <v>147</v>
      </c>
      <c r="I114" s="11" t="s">
        <v>1867</v>
      </c>
      <c r="J114" s="11" t="s">
        <v>1867</v>
      </c>
    </row>
    <row r="115" spans="1:10" x14ac:dyDescent="0.25">
      <c r="A115" s="22" t="s">
        <v>179</v>
      </c>
      <c r="B115" s="17" t="s">
        <v>180</v>
      </c>
      <c r="C115" s="19">
        <v>2013</v>
      </c>
      <c r="D115" s="30" t="s">
        <v>1868</v>
      </c>
      <c r="E115" s="30" t="s">
        <v>1868</v>
      </c>
      <c r="F115" s="34" t="s">
        <v>1867</v>
      </c>
      <c r="G115" s="10">
        <v>531.6</v>
      </c>
      <c r="H115" s="11" t="s">
        <v>147</v>
      </c>
      <c r="I115" s="11" t="s">
        <v>1867</v>
      </c>
      <c r="J115" s="11" t="s">
        <v>1867</v>
      </c>
    </row>
    <row r="116" spans="1:10" x14ac:dyDescent="0.25">
      <c r="A116" s="16"/>
      <c r="B116" s="17"/>
      <c r="C116" s="19">
        <v>2014</v>
      </c>
      <c r="D116" s="30" t="s">
        <v>1868</v>
      </c>
      <c r="E116" s="30" t="s">
        <v>1868</v>
      </c>
      <c r="F116" s="10">
        <v>988.2</v>
      </c>
      <c r="G116" s="10">
        <v>988.2</v>
      </c>
      <c r="H116" s="11" t="s">
        <v>147</v>
      </c>
      <c r="I116" s="11" t="s">
        <v>1867</v>
      </c>
      <c r="J116" s="11" t="s">
        <v>1867</v>
      </c>
    </row>
    <row r="117" spans="1:10" x14ac:dyDescent="0.25">
      <c r="A117"/>
      <c r="B117" s="17"/>
      <c r="C117" s="19">
        <v>2015</v>
      </c>
      <c r="D117" s="30" t="s">
        <v>1868</v>
      </c>
      <c r="E117" s="30" t="s">
        <v>1868</v>
      </c>
      <c r="F117" s="10">
        <v>526.9</v>
      </c>
      <c r="G117" s="10">
        <v>526.9</v>
      </c>
      <c r="H117" s="11" t="s">
        <v>147</v>
      </c>
      <c r="I117" s="11" t="s">
        <v>1867</v>
      </c>
      <c r="J117" s="11" t="s">
        <v>1867</v>
      </c>
    </row>
    <row r="118" spans="1:10" x14ac:dyDescent="0.25">
      <c r="A118"/>
      <c r="B118" s="17"/>
      <c r="C118" s="19">
        <v>2016</v>
      </c>
      <c r="D118" s="30" t="s">
        <v>1868</v>
      </c>
      <c r="E118" s="30" t="s">
        <v>1868</v>
      </c>
      <c r="F118" s="10">
        <v>357.2</v>
      </c>
      <c r="G118" s="10">
        <v>357.2</v>
      </c>
      <c r="H118" s="11" t="s">
        <v>147</v>
      </c>
      <c r="I118" s="33" t="s">
        <v>1867</v>
      </c>
      <c r="J118" s="33" t="s">
        <v>1867</v>
      </c>
    </row>
    <row r="119" spans="1:10" x14ac:dyDescent="0.25">
      <c r="A119"/>
      <c r="B119" s="17"/>
      <c r="C119" s="19">
        <v>2017</v>
      </c>
      <c r="D119" s="30" t="s">
        <v>1868</v>
      </c>
      <c r="E119" s="30" t="s">
        <v>1868</v>
      </c>
      <c r="F119" s="10">
        <v>803.3</v>
      </c>
      <c r="G119" s="10">
        <v>803.3</v>
      </c>
      <c r="H119" s="11" t="s">
        <v>147</v>
      </c>
      <c r="I119" s="11" t="s">
        <v>1867</v>
      </c>
      <c r="J119" s="11" t="s">
        <v>1867</v>
      </c>
    </row>
    <row r="120" spans="1:10" x14ac:dyDescent="0.25">
      <c r="A120"/>
      <c r="B120" s="17"/>
      <c r="C120" s="19">
        <v>2018</v>
      </c>
      <c r="D120" s="30" t="s">
        <v>1868</v>
      </c>
      <c r="E120" s="30" t="s">
        <v>1868</v>
      </c>
      <c r="F120" s="10">
        <v>1785.3</v>
      </c>
      <c r="G120" s="10">
        <v>569.9</v>
      </c>
      <c r="H120" s="11" t="s">
        <v>147</v>
      </c>
      <c r="I120" s="11" t="s">
        <v>1867</v>
      </c>
      <c r="J120" s="11" t="s">
        <v>1867</v>
      </c>
    </row>
    <row r="121" spans="1:10" x14ac:dyDescent="0.25">
      <c r="A121" s="22" t="s">
        <v>181</v>
      </c>
      <c r="B121" s="17" t="s">
        <v>182</v>
      </c>
      <c r="C121" s="19">
        <v>2013</v>
      </c>
      <c r="D121" s="30" t="s">
        <v>1868</v>
      </c>
      <c r="E121" s="34" t="s">
        <v>1867</v>
      </c>
      <c r="F121" s="10">
        <v>42053.3</v>
      </c>
      <c r="G121" s="10">
        <v>21815.4</v>
      </c>
      <c r="H121" s="11" t="s">
        <v>147</v>
      </c>
      <c r="I121" s="28">
        <v>5855.3</v>
      </c>
      <c r="J121" s="28">
        <v>5855.3</v>
      </c>
    </row>
    <row r="122" spans="1:10" x14ac:dyDescent="0.25">
      <c r="A122" s="16"/>
      <c r="B122" s="17"/>
      <c r="C122" s="19">
        <v>2014</v>
      </c>
      <c r="D122" s="30" t="s">
        <v>1868</v>
      </c>
      <c r="E122" s="30" t="s">
        <v>1868</v>
      </c>
      <c r="F122" s="10">
        <v>30298.1</v>
      </c>
      <c r="G122" s="10">
        <v>16117.699999999999</v>
      </c>
      <c r="H122" s="11" t="s">
        <v>147</v>
      </c>
      <c r="I122" s="28">
        <v>6627.4</v>
      </c>
      <c r="J122" s="28">
        <v>6627.4</v>
      </c>
    </row>
    <row r="123" spans="1:10" x14ac:dyDescent="0.25">
      <c r="A123"/>
      <c r="B123" s="17"/>
      <c r="C123" s="19">
        <v>2015</v>
      </c>
      <c r="D123" s="30" t="s">
        <v>1868</v>
      </c>
      <c r="E123" s="33" t="s">
        <v>1867</v>
      </c>
      <c r="F123" s="10">
        <v>60648.7</v>
      </c>
      <c r="G123" s="10">
        <v>16334.4</v>
      </c>
      <c r="H123" s="11" t="s">
        <v>147</v>
      </c>
      <c r="I123" s="33" t="s">
        <v>1867</v>
      </c>
      <c r="J123" s="28">
        <v>9752.2999999999993</v>
      </c>
    </row>
    <row r="124" spans="1:10" x14ac:dyDescent="0.25">
      <c r="A124"/>
      <c r="B124" s="17"/>
      <c r="C124" s="19">
        <v>2016</v>
      </c>
      <c r="D124" s="30" t="s">
        <v>1868</v>
      </c>
      <c r="E124" s="30" t="s">
        <v>1868</v>
      </c>
      <c r="F124" s="10">
        <v>67314.5</v>
      </c>
      <c r="G124" s="10">
        <v>31279.599999999999</v>
      </c>
      <c r="H124" s="11" t="s">
        <v>147</v>
      </c>
      <c r="I124" s="28">
        <v>18738.2</v>
      </c>
      <c r="J124" s="28">
        <v>18738.2</v>
      </c>
    </row>
    <row r="125" spans="1:10" x14ac:dyDescent="0.25">
      <c r="A125"/>
      <c r="B125" s="17"/>
      <c r="C125" s="19">
        <v>2017</v>
      </c>
      <c r="D125" s="30" t="s">
        <v>1868</v>
      </c>
      <c r="E125" s="33" t="s">
        <v>1867</v>
      </c>
      <c r="F125" s="10">
        <v>94437.7</v>
      </c>
      <c r="G125" s="10">
        <v>49015.3</v>
      </c>
      <c r="H125" s="11" t="s">
        <v>147</v>
      </c>
      <c r="I125" s="33" t="s">
        <v>1867</v>
      </c>
      <c r="J125" s="28">
        <v>26094.3</v>
      </c>
    </row>
    <row r="126" spans="1:10" x14ac:dyDescent="0.25">
      <c r="A126"/>
      <c r="B126" s="17"/>
      <c r="C126" s="19">
        <v>2018</v>
      </c>
      <c r="D126" s="30" t="s">
        <v>1868</v>
      </c>
      <c r="E126" s="30" t="s">
        <v>1867</v>
      </c>
      <c r="F126" s="10">
        <v>115923.9</v>
      </c>
      <c r="G126" s="30" t="s">
        <v>1867</v>
      </c>
      <c r="H126" s="11" t="s">
        <v>147</v>
      </c>
      <c r="I126" s="30" t="s">
        <v>1867</v>
      </c>
      <c r="J126" s="30" t="s">
        <v>1867</v>
      </c>
    </row>
    <row r="127" spans="1:10" x14ac:dyDescent="0.25">
      <c r="A127" s="22" t="s">
        <v>183</v>
      </c>
      <c r="B127" s="17" t="s">
        <v>184</v>
      </c>
      <c r="C127" s="19">
        <v>2013</v>
      </c>
      <c r="D127" s="30" t="s">
        <v>1868</v>
      </c>
      <c r="E127" s="34" t="s">
        <v>1867</v>
      </c>
      <c r="F127" s="10">
        <v>20997</v>
      </c>
      <c r="G127" s="34" t="s">
        <v>1867</v>
      </c>
      <c r="H127" s="11" t="s">
        <v>147</v>
      </c>
      <c r="I127" s="28">
        <v>14835</v>
      </c>
      <c r="J127" s="28">
        <v>13529.9</v>
      </c>
    </row>
    <row r="128" spans="1:10" x14ac:dyDescent="0.25">
      <c r="A128" s="16"/>
      <c r="B128" s="17"/>
      <c r="C128" s="19">
        <v>2014</v>
      </c>
      <c r="D128" s="30" t="s">
        <v>1868</v>
      </c>
      <c r="E128" s="29" t="s">
        <v>1867</v>
      </c>
      <c r="F128" s="10">
        <v>16916.8</v>
      </c>
      <c r="G128" s="10">
        <v>14893.8</v>
      </c>
      <c r="H128" s="11" t="s">
        <v>147</v>
      </c>
      <c r="I128" s="29" t="s">
        <v>1867</v>
      </c>
      <c r="J128" s="28">
        <v>11927</v>
      </c>
    </row>
    <row r="129" spans="1:10" x14ac:dyDescent="0.25">
      <c r="A129"/>
      <c r="B129" s="17"/>
      <c r="C129" s="19">
        <v>2015</v>
      </c>
      <c r="D129" s="30" t="s">
        <v>1868</v>
      </c>
      <c r="E129" s="33" t="s">
        <v>1867</v>
      </c>
      <c r="F129" s="10">
        <v>35776.400000000001</v>
      </c>
      <c r="G129" s="10">
        <v>19880.099999999999</v>
      </c>
      <c r="H129" s="11" t="s">
        <v>147</v>
      </c>
      <c r="I129" s="33" t="s">
        <v>1867</v>
      </c>
      <c r="J129" s="28">
        <v>18348.099999999999</v>
      </c>
    </row>
    <row r="130" spans="1:10" x14ac:dyDescent="0.25">
      <c r="A130"/>
      <c r="B130" s="17"/>
      <c r="C130" s="19">
        <v>2016</v>
      </c>
      <c r="D130" s="30" t="s">
        <v>1868</v>
      </c>
      <c r="E130" s="10">
        <v>10218.9</v>
      </c>
      <c r="F130" s="10">
        <v>69039</v>
      </c>
      <c r="G130" s="10">
        <v>51679.8</v>
      </c>
      <c r="H130" s="11" t="s">
        <v>147</v>
      </c>
      <c r="I130" s="33" t="s">
        <v>1867</v>
      </c>
      <c r="J130" s="28">
        <v>21981.200000000001</v>
      </c>
    </row>
    <row r="131" spans="1:10" x14ac:dyDescent="0.25">
      <c r="A131"/>
      <c r="B131" s="17"/>
      <c r="C131" s="19">
        <v>2017</v>
      </c>
      <c r="D131" s="30" t="s">
        <v>1868</v>
      </c>
      <c r="E131" s="33" t="s">
        <v>1867</v>
      </c>
      <c r="F131" s="10">
        <v>77627.5</v>
      </c>
      <c r="G131" s="10">
        <v>64765.4</v>
      </c>
      <c r="H131" s="11" t="s">
        <v>147</v>
      </c>
      <c r="I131" s="33" t="s">
        <v>1867</v>
      </c>
      <c r="J131" s="28">
        <v>40413.300000000003</v>
      </c>
    </row>
    <row r="132" spans="1:10" x14ac:dyDescent="0.25">
      <c r="A132"/>
      <c r="B132" s="17"/>
      <c r="C132" s="19">
        <v>2018</v>
      </c>
      <c r="D132" s="30" t="s">
        <v>1868</v>
      </c>
      <c r="E132" s="30" t="s">
        <v>1867</v>
      </c>
      <c r="F132" s="10">
        <v>74248.899999999994</v>
      </c>
      <c r="G132" s="30" t="s">
        <v>1867</v>
      </c>
      <c r="H132" s="11" t="s">
        <v>147</v>
      </c>
      <c r="I132" s="30" t="s">
        <v>1867</v>
      </c>
      <c r="J132" s="30" t="s">
        <v>1867</v>
      </c>
    </row>
    <row r="133" spans="1:10" x14ac:dyDescent="0.25">
      <c r="A133" s="21" t="s">
        <v>185</v>
      </c>
      <c r="B133" s="17" t="s">
        <v>186</v>
      </c>
      <c r="C133" s="19">
        <v>2013</v>
      </c>
      <c r="D133" s="30" t="s">
        <v>1868</v>
      </c>
      <c r="E133" s="10">
        <v>187446</v>
      </c>
      <c r="F133" s="10">
        <v>249586.5</v>
      </c>
      <c r="G133" s="10">
        <v>94462.1</v>
      </c>
      <c r="H133" s="11" t="s">
        <v>147</v>
      </c>
      <c r="I133" s="28">
        <v>49697.8</v>
      </c>
      <c r="J133" s="28">
        <v>42441.1</v>
      </c>
    </row>
    <row r="134" spans="1:10" x14ac:dyDescent="0.25">
      <c r="A134" s="16"/>
      <c r="B134" s="17"/>
      <c r="C134" s="19">
        <v>2014</v>
      </c>
      <c r="D134" s="30" t="s">
        <v>1868</v>
      </c>
      <c r="E134" s="29" t="s">
        <v>1867</v>
      </c>
      <c r="F134" s="10">
        <v>273974</v>
      </c>
      <c r="G134" s="10">
        <v>144501.5</v>
      </c>
      <c r="H134" s="11" t="s">
        <v>147</v>
      </c>
      <c r="I134" s="29" t="s">
        <v>1867</v>
      </c>
      <c r="J134" s="28">
        <v>46405.599999999999</v>
      </c>
    </row>
    <row r="135" spans="1:10" x14ac:dyDescent="0.25">
      <c r="A135"/>
      <c r="B135" s="17"/>
      <c r="C135" s="19">
        <v>2015</v>
      </c>
      <c r="D135" s="30" t="s">
        <v>1868</v>
      </c>
      <c r="E135" s="33" t="s">
        <v>1867</v>
      </c>
      <c r="F135" s="10">
        <v>217949.09999999998</v>
      </c>
      <c r="G135" s="10">
        <v>124659.2</v>
      </c>
      <c r="H135" s="11" t="s">
        <v>147</v>
      </c>
      <c r="I135" s="33" t="s">
        <v>1867</v>
      </c>
      <c r="J135" s="28">
        <v>58992.3</v>
      </c>
    </row>
    <row r="136" spans="1:10" x14ac:dyDescent="0.25">
      <c r="A136"/>
      <c r="B136" s="17"/>
      <c r="C136" s="19">
        <v>2016</v>
      </c>
      <c r="D136" s="30" t="s">
        <v>1868</v>
      </c>
      <c r="E136" s="10">
        <v>342130</v>
      </c>
      <c r="F136" s="10">
        <v>383251.8</v>
      </c>
      <c r="G136" s="10">
        <v>195662.6</v>
      </c>
      <c r="H136" s="11" t="s">
        <v>147</v>
      </c>
      <c r="I136" s="33" t="s">
        <v>1867</v>
      </c>
      <c r="J136" s="28">
        <v>103112.3</v>
      </c>
    </row>
    <row r="137" spans="1:10" x14ac:dyDescent="0.25">
      <c r="A137"/>
      <c r="B137" s="17"/>
      <c r="C137" s="19">
        <v>2017</v>
      </c>
      <c r="D137" s="30" t="s">
        <v>1868</v>
      </c>
      <c r="E137" s="33" t="s">
        <v>1867</v>
      </c>
      <c r="F137" s="10">
        <v>419515.9</v>
      </c>
      <c r="G137" s="10">
        <v>220501.5</v>
      </c>
      <c r="H137" s="11" t="s">
        <v>147</v>
      </c>
      <c r="I137" s="33" t="s">
        <v>1867</v>
      </c>
      <c r="J137" s="28">
        <v>134174.6</v>
      </c>
    </row>
    <row r="138" spans="1:10" x14ac:dyDescent="0.25">
      <c r="A138"/>
      <c r="B138" s="17"/>
      <c r="C138" s="19">
        <v>2018</v>
      </c>
      <c r="D138" s="30" t="s">
        <v>1868</v>
      </c>
      <c r="E138" s="30" t="s">
        <v>1867</v>
      </c>
      <c r="F138" s="10">
        <v>534505</v>
      </c>
      <c r="G138" s="10">
        <v>275898</v>
      </c>
      <c r="H138" s="11" t="s">
        <v>147</v>
      </c>
      <c r="I138" s="30" t="s">
        <v>1867</v>
      </c>
      <c r="J138" s="28">
        <v>139174.1</v>
      </c>
    </row>
    <row r="139" spans="1:10" x14ac:dyDescent="0.25">
      <c r="A139" s="22" t="s">
        <v>185</v>
      </c>
      <c r="B139" s="17" t="s">
        <v>187</v>
      </c>
      <c r="C139" s="19">
        <v>2013</v>
      </c>
      <c r="D139" s="30" t="s">
        <v>1868</v>
      </c>
      <c r="E139" s="10">
        <v>187446</v>
      </c>
      <c r="F139" s="10">
        <v>249586.5</v>
      </c>
      <c r="G139" s="10">
        <v>94462.1</v>
      </c>
      <c r="H139" s="11" t="s">
        <v>147</v>
      </c>
      <c r="I139" s="28">
        <v>49697.8</v>
      </c>
      <c r="J139" s="28">
        <v>42441.1</v>
      </c>
    </row>
    <row r="140" spans="1:10" x14ac:dyDescent="0.25">
      <c r="A140" s="23"/>
      <c r="B140" s="17"/>
      <c r="C140" s="19">
        <v>2014</v>
      </c>
      <c r="D140" s="30" t="s">
        <v>1868</v>
      </c>
      <c r="E140" s="29" t="s">
        <v>1867</v>
      </c>
      <c r="F140" s="10">
        <v>273974</v>
      </c>
      <c r="G140" s="10">
        <v>144501.5</v>
      </c>
      <c r="H140" s="11" t="s">
        <v>147</v>
      </c>
      <c r="I140" s="29" t="s">
        <v>1867</v>
      </c>
      <c r="J140" s="28">
        <v>46405.599999999999</v>
      </c>
    </row>
    <row r="141" spans="1:10" x14ac:dyDescent="0.25">
      <c r="A141"/>
      <c r="B141" s="17"/>
      <c r="C141" s="19">
        <v>2015</v>
      </c>
      <c r="D141" s="30" t="s">
        <v>1868</v>
      </c>
      <c r="E141" s="33" t="s">
        <v>1867</v>
      </c>
      <c r="F141" s="10">
        <v>217949.09999999998</v>
      </c>
      <c r="G141" s="10">
        <v>124659.2</v>
      </c>
      <c r="H141" s="11" t="s">
        <v>147</v>
      </c>
      <c r="I141" s="33" t="s">
        <v>1867</v>
      </c>
      <c r="J141" s="28">
        <v>58992.3</v>
      </c>
    </row>
    <row r="142" spans="1:10" x14ac:dyDescent="0.25">
      <c r="A142"/>
      <c r="B142" s="17"/>
      <c r="C142" s="19">
        <v>2016</v>
      </c>
      <c r="D142" s="30" t="s">
        <v>1868</v>
      </c>
      <c r="E142" s="10">
        <v>342130</v>
      </c>
      <c r="F142" s="10">
        <v>383251.8</v>
      </c>
      <c r="G142" s="10">
        <v>195662.6</v>
      </c>
      <c r="H142" s="11" t="s">
        <v>147</v>
      </c>
      <c r="I142" s="33" t="s">
        <v>1867</v>
      </c>
      <c r="J142" s="28">
        <v>103112.3</v>
      </c>
    </row>
    <row r="143" spans="1:10" x14ac:dyDescent="0.25">
      <c r="A143"/>
      <c r="B143" s="17"/>
      <c r="C143" s="19">
        <v>2017</v>
      </c>
      <c r="D143" s="30" t="s">
        <v>1868</v>
      </c>
      <c r="E143" s="33" t="s">
        <v>1867</v>
      </c>
      <c r="F143" s="10">
        <v>419515.9</v>
      </c>
      <c r="G143" s="10">
        <v>220501.5</v>
      </c>
      <c r="H143" s="11" t="s">
        <v>147</v>
      </c>
      <c r="I143" s="33" t="s">
        <v>1867</v>
      </c>
      <c r="J143" s="28">
        <v>134174.6</v>
      </c>
    </row>
    <row r="144" spans="1:10" x14ac:dyDescent="0.25">
      <c r="A144"/>
      <c r="B144" s="17"/>
      <c r="C144" s="19">
        <v>2018</v>
      </c>
      <c r="D144" s="30" t="s">
        <v>1868</v>
      </c>
      <c r="E144" s="30" t="s">
        <v>1867</v>
      </c>
      <c r="F144" s="10">
        <v>534505</v>
      </c>
      <c r="G144" s="10">
        <v>275898</v>
      </c>
      <c r="H144" s="11" t="s">
        <v>147</v>
      </c>
      <c r="I144" s="30" t="s">
        <v>1867</v>
      </c>
      <c r="J144" s="28">
        <v>139174.1</v>
      </c>
    </row>
    <row r="145" spans="1:10" x14ac:dyDescent="0.25">
      <c r="A145" s="21" t="s">
        <v>188</v>
      </c>
      <c r="B145" s="17" t="s">
        <v>189</v>
      </c>
      <c r="C145" s="19">
        <v>2013</v>
      </c>
      <c r="D145" s="10">
        <v>9494426.3000000007</v>
      </c>
      <c r="E145" s="10">
        <v>24106654.600000001</v>
      </c>
      <c r="F145" s="10">
        <v>4899169.5</v>
      </c>
      <c r="G145" s="10">
        <v>1027792.5</v>
      </c>
      <c r="H145" s="11" t="s">
        <v>147</v>
      </c>
      <c r="I145" s="28">
        <v>340446.7</v>
      </c>
      <c r="J145" s="28">
        <v>331299.8</v>
      </c>
    </row>
    <row r="146" spans="1:10" x14ac:dyDescent="0.25">
      <c r="A146" s="23"/>
      <c r="B146" s="17"/>
      <c r="C146" s="19">
        <v>2014</v>
      </c>
      <c r="D146" s="33" t="s">
        <v>1867</v>
      </c>
      <c r="E146" s="10">
        <v>26001426.300000001</v>
      </c>
      <c r="F146" s="10">
        <v>6329006.8999999994</v>
      </c>
      <c r="G146" s="10">
        <v>1460203</v>
      </c>
      <c r="H146" s="29" t="s">
        <v>1867</v>
      </c>
      <c r="I146" s="28">
        <v>398836.3</v>
      </c>
      <c r="J146" s="28">
        <v>360257.2</v>
      </c>
    </row>
    <row r="147" spans="1:10" x14ac:dyDescent="0.25">
      <c r="A147"/>
      <c r="B147" s="17"/>
      <c r="C147" s="19">
        <v>2015</v>
      </c>
      <c r="D147" s="10">
        <v>25117493.899999999</v>
      </c>
      <c r="E147" s="10">
        <v>31137334.699999999</v>
      </c>
      <c r="F147" s="10">
        <v>7471361.8000000007</v>
      </c>
      <c r="G147" s="10">
        <v>1358075.3</v>
      </c>
      <c r="H147" s="11" t="s">
        <v>147</v>
      </c>
      <c r="I147" s="28">
        <v>429404.5</v>
      </c>
      <c r="J147" s="28">
        <v>385140.4</v>
      </c>
    </row>
    <row r="148" spans="1:10" x14ac:dyDescent="0.25">
      <c r="A148"/>
      <c r="B148" s="17"/>
      <c r="C148" s="19">
        <v>2016</v>
      </c>
      <c r="D148" s="10">
        <v>20102077.5</v>
      </c>
      <c r="E148" s="10">
        <v>35871252.799999997</v>
      </c>
      <c r="F148" s="10">
        <v>8767635.5999999996</v>
      </c>
      <c r="G148" s="10">
        <v>1978720.7999999998</v>
      </c>
      <c r="H148" s="11" t="s">
        <v>147</v>
      </c>
      <c r="I148" s="28">
        <v>538408.6</v>
      </c>
      <c r="J148" s="28">
        <v>519525.1</v>
      </c>
    </row>
    <row r="149" spans="1:10" x14ac:dyDescent="0.25">
      <c r="A149"/>
      <c r="B149" s="17"/>
      <c r="C149" s="19">
        <v>2017</v>
      </c>
      <c r="D149" s="10">
        <v>12048469.6</v>
      </c>
      <c r="E149" s="10">
        <v>37727121.700000003</v>
      </c>
      <c r="F149" s="10">
        <v>10892366.199999999</v>
      </c>
      <c r="G149" s="10">
        <v>2373486.2000000002</v>
      </c>
      <c r="H149" s="11" t="s">
        <v>147</v>
      </c>
      <c r="I149" s="28">
        <v>751848</v>
      </c>
      <c r="J149" s="28">
        <v>685225.1</v>
      </c>
    </row>
    <row r="150" spans="1:10" x14ac:dyDescent="0.25">
      <c r="A150"/>
      <c r="B150" s="17"/>
      <c r="C150" s="19">
        <v>2018</v>
      </c>
      <c r="D150" s="10">
        <v>18164121.699999999</v>
      </c>
      <c r="E150" s="10">
        <v>42000908.600000001</v>
      </c>
      <c r="F150" s="10">
        <v>11795921.200000001</v>
      </c>
      <c r="G150" s="10">
        <v>2686224.8</v>
      </c>
      <c r="H150" s="11" t="s">
        <v>147</v>
      </c>
      <c r="I150" s="28">
        <v>882554.8</v>
      </c>
      <c r="J150" s="28">
        <v>765126.5</v>
      </c>
    </row>
    <row r="151" spans="1:10" x14ac:dyDescent="0.25">
      <c r="A151" s="22" t="s">
        <v>190</v>
      </c>
      <c r="B151" s="17" t="s">
        <v>191</v>
      </c>
      <c r="C151" s="19">
        <v>2013</v>
      </c>
      <c r="D151" s="30" t="s">
        <v>1868</v>
      </c>
      <c r="E151" s="10">
        <v>9701316.6999999993</v>
      </c>
      <c r="F151" s="10">
        <v>1450791</v>
      </c>
      <c r="G151" s="10">
        <v>174357</v>
      </c>
      <c r="H151" s="11" t="s">
        <v>147</v>
      </c>
      <c r="I151" s="28">
        <v>33247.5</v>
      </c>
      <c r="J151" s="28">
        <v>33247.5</v>
      </c>
    </row>
    <row r="152" spans="1:10" x14ac:dyDescent="0.25">
      <c r="A152" s="23"/>
      <c r="B152" s="17"/>
      <c r="C152" s="19">
        <v>2014</v>
      </c>
      <c r="D152" s="30" t="s">
        <v>1868</v>
      </c>
      <c r="E152" s="10">
        <v>11806439</v>
      </c>
      <c r="F152" s="10">
        <v>1822926.1</v>
      </c>
      <c r="G152" s="10">
        <v>331551.89999999997</v>
      </c>
      <c r="H152" s="11" t="s">
        <v>147</v>
      </c>
      <c r="I152" s="28">
        <v>32004</v>
      </c>
      <c r="J152" s="28">
        <v>29921.599999999999</v>
      </c>
    </row>
    <row r="153" spans="1:10" x14ac:dyDescent="0.25">
      <c r="A153"/>
      <c r="B153" s="17"/>
      <c r="C153" s="19">
        <v>2015</v>
      </c>
      <c r="D153" s="30" t="s">
        <v>1868</v>
      </c>
      <c r="E153" s="10">
        <v>13981243.9</v>
      </c>
      <c r="F153" s="10">
        <v>2632083.5999999996</v>
      </c>
      <c r="G153" s="10">
        <v>329435.8</v>
      </c>
      <c r="H153" s="11" t="s">
        <v>147</v>
      </c>
      <c r="I153" s="28">
        <v>44692.4</v>
      </c>
      <c r="J153" s="28">
        <v>26892.5</v>
      </c>
    </row>
    <row r="154" spans="1:10" x14ac:dyDescent="0.25">
      <c r="A154"/>
      <c r="B154" s="17"/>
      <c r="C154" s="19">
        <v>2016</v>
      </c>
      <c r="D154" s="30" t="s">
        <v>1868</v>
      </c>
      <c r="E154" s="10">
        <v>16400713.699999999</v>
      </c>
      <c r="F154" s="10">
        <v>2671977.6</v>
      </c>
      <c r="G154" s="10">
        <v>384438.7</v>
      </c>
      <c r="H154" s="11" t="s">
        <v>147</v>
      </c>
      <c r="I154" s="28">
        <v>37309.5</v>
      </c>
      <c r="J154" s="28">
        <v>37309.5</v>
      </c>
    </row>
    <row r="155" spans="1:10" x14ac:dyDescent="0.25">
      <c r="A155"/>
      <c r="B155" s="17"/>
      <c r="C155" s="19">
        <v>2017</v>
      </c>
      <c r="D155" s="30" t="s">
        <v>1868</v>
      </c>
      <c r="E155" s="10">
        <v>20639535.5</v>
      </c>
      <c r="F155" s="10">
        <v>3672874.6</v>
      </c>
      <c r="G155" s="10">
        <v>495264.3</v>
      </c>
      <c r="H155" s="11" t="s">
        <v>147</v>
      </c>
      <c r="I155" s="28">
        <v>62418.1</v>
      </c>
      <c r="J155" s="28">
        <v>62418.1</v>
      </c>
    </row>
    <row r="156" spans="1:10" x14ac:dyDescent="0.25">
      <c r="A156"/>
      <c r="B156" s="17"/>
      <c r="C156" s="19">
        <v>2018</v>
      </c>
      <c r="D156" s="30" t="s">
        <v>1868</v>
      </c>
      <c r="E156" s="10">
        <v>20451235.800000001</v>
      </c>
      <c r="F156" s="10">
        <v>3299282.4</v>
      </c>
      <c r="G156" s="10">
        <v>699335.8</v>
      </c>
      <c r="H156" s="11" t="s">
        <v>147</v>
      </c>
      <c r="I156" s="28">
        <v>91701.9</v>
      </c>
      <c r="J156" s="28">
        <v>78057.899999999994</v>
      </c>
    </row>
    <row r="157" spans="1:10" x14ac:dyDescent="0.25">
      <c r="A157" s="22" t="s">
        <v>192</v>
      </c>
      <c r="B157" s="17" t="s">
        <v>193</v>
      </c>
      <c r="C157" s="19">
        <v>2013</v>
      </c>
      <c r="D157" s="30" t="s">
        <v>1868</v>
      </c>
      <c r="E157" s="10">
        <v>450029.8</v>
      </c>
      <c r="F157" s="10">
        <v>236975.69999999998</v>
      </c>
      <c r="G157" s="10">
        <v>27298.400000000001</v>
      </c>
      <c r="H157" s="11" t="s">
        <v>147</v>
      </c>
      <c r="I157" s="28">
        <v>7027.6</v>
      </c>
      <c r="J157" s="28">
        <v>7027.6</v>
      </c>
    </row>
    <row r="158" spans="1:10" x14ac:dyDescent="0.25">
      <c r="A158" s="23"/>
      <c r="B158" s="17"/>
      <c r="C158" s="19">
        <v>2014</v>
      </c>
      <c r="D158" s="30" t="s">
        <v>1868</v>
      </c>
      <c r="E158" s="29" t="s">
        <v>1867</v>
      </c>
      <c r="F158" s="10">
        <v>697721.4</v>
      </c>
      <c r="G158" s="10">
        <v>113414.5</v>
      </c>
      <c r="H158" s="11" t="s">
        <v>1867</v>
      </c>
      <c r="I158" s="11" t="s">
        <v>1867</v>
      </c>
      <c r="J158" s="28">
        <v>4105.3999999999996</v>
      </c>
    </row>
    <row r="159" spans="1:10" x14ac:dyDescent="0.25">
      <c r="A159"/>
      <c r="B159" s="17"/>
      <c r="C159" s="19">
        <v>2015</v>
      </c>
      <c r="D159" s="30" t="s">
        <v>1868</v>
      </c>
      <c r="E159" s="10">
        <v>781132.2</v>
      </c>
      <c r="F159" s="10">
        <v>488801.2</v>
      </c>
      <c r="G159" s="10">
        <v>69678.3</v>
      </c>
      <c r="H159" s="11" t="s">
        <v>147</v>
      </c>
      <c r="I159" s="28">
        <v>6750.3</v>
      </c>
      <c r="J159" s="28">
        <v>6750.3</v>
      </c>
    </row>
    <row r="160" spans="1:10" x14ac:dyDescent="0.25">
      <c r="A160"/>
      <c r="B160" s="17"/>
      <c r="C160" s="19">
        <v>2016</v>
      </c>
      <c r="D160" s="30" t="s">
        <v>1868</v>
      </c>
      <c r="E160" s="10">
        <v>2054570.3</v>
      </c>
      <c r="F160" s="10">
        <v>576376.1</v>
      </c>
      <c r="G160" s="10">
        <v>115575.4</v>
      </c>
      <c r="H160" s="11" t="s">
        <v>147</v>
      </c>
      <c r="I160" s="28">
        <v>10438</v>
      </c>
      <c r="J160" s="28">
        <v>10438</v>
      </c>
    </row>
    <row r="161" spans="1:10" x14ac:dyDescent="0.25">
      <c r="A161"/>
      <c r="B161" s="17"/>
      <c r="C161" s="19">
        <v>2017</v>
      </c>
      <c r="D161" s="30" t="s">
        <v>1868</v>
      </c>
      <c r="E161" s="10">
        <v>984736</v>
      </c>
      <c r="F161" s="10">
        <v>721660.4</v>
      </c>
      <c r="G161" s="10">
        <v>245607.5</v>
      </c>
      <c r="H161" s="11" t="s">
        <v>147</v>
      </c>
      <c r="I161" s="28">
        <v>31418.1</v>
      </c>
      <c r="J161" s="28">
        <v>31418.1</v>
      </c>
    </row>
    <row r="162" spans="1:10" x14ac:dyDescent="0.25">
      <c r="A162"/>
      <c r="B162" s="17"/>
      <c r="C162" s="19">
        <v>2018</v>
      </c>
      <c r="D162" s="30" t="s">
        <v>1868</v>
      </c>
      <c r="E162" s="10">
        <v>675638.4</v>
      </c>
      <c r="F162" s="10">
        <v>549524.29999999993</v>
      </c>
      <c r="G162" s="10">
        <v>169524</v>
      </c>
      <c r="H162" s="11" t="s">
        <v>147</v>
      </c>
      <c r="I162" s="28">
        <v>18461.099999999999</v>
      </c>
      <c r="J162" s="28">
        <v>18461.099999999999</v>
      </c>
    </row>
    <row r="163" spans="1:10" x14ac:dyDescent="0.25">
      <c r="A163" s="22" t="s">
        <v>194</v>
      </c>
      <c r="B163" s="17" t="s">
        <v>195</v>
      </c>
      <c r="C163" s="19">
        <v>2013</v>
      </c>
      <c r="D163" s="30" t="s">
        <v>1868</v>
      </c>
      <c r="E163" s="30" t="s">
        <v>1868</v>
      </c>
      <c r="F163" s="10">
        <v>28640</v>
      </c>
      <c r="G163" s="10">
        <v>8664.2000000000007</v>
      </c>
      <c r="H163" s="11" t="s">
        <v>147</v>
      </c>
      <c r="I163" s="28">
        <v>1926.2</v>
      </c>
      <c r="J163" s="28">
        <v>1926.2</v>
      </c>
    </row>
    <row r="164" spans="1:10" x14ac:dyDescent="0.25">
      <c r="A164" s="23"/>
      <c r="B164" s="17"/>
      <c r="C164" s="19">
        <v>2014</v>
      </c>
      <c r="D164" s="30" t="s">
        <v>1868</v>
      </c>
      <c r="E164" s="29" t="s">
        <v>1867</v>
      </c>
      <c r="F164" s="10">
        <v>77375</v>
      </c>
      <c r="G164" s="10">
        <v>4829.8999999999996</v>
      </c>
      <c r="H164" s="11" t="s">
        <v>147</v>
      </c>
      <c r="I164" s="29" t="s">
        <v>1867</v>
      </c>
      <c r="J164" s="28">
        <v>2335.4</v>
      </c>
    </row>
    <row r="165" spans="1:10" x14ac:dyDescent="0.25">
      <c r="A165"/>
      <c r="B165" s="17"/>
      <c r="C165" s="19">
        <v>2015</v>
      </c>
      <c r="D165" s="30" t="s">
        <v>1868</v>
      </c>
      <c r="E165" s="33" t="s">
        <v>1867</v>
      </c>
      <c r="F165" s="10">
        <v>75823.099999999991</v>
      </c>
      <c r="G165" s="10">
        <v>5077.2</v>
      </c>
      <c r="H165" s="11" t="s">
        <v>147</v>
      </c>
      <c r="I165" s="33" t="s">
        <v>1867</v>
      </c>
      <c r="J165" s="28">
        <v>3075.7</v>
      </c>
    </row>
    <row r="166" spans="1:10" x14ac:dyDescent="0.25">
      <c r="A166"/>
      <c r="B166" s="17"/>
      <c r="C166" s="19">
        <v>2016</v>
      </c>
      <c r="D166" s="30" t="s">
        <v>1868</v>
      </c>
      <c r="E166" s="10">
        <v>2678.2000000000003</v>
      </c>
      <c r="F166" s="10">
        <v>106758.5</v>
      </c>
      <c r="G166" s="10">
        <v>13998</v>
      </c>
      <c r="H166" s="11" t="s">
        <v>147</v>
      </c>
      <c r="I166" s="33" t="s">
        <v>1867</v>
      </c>
      <c r="J166" s="28">
        <v>9217.2999999999993</v>
      </c>
    </row>
    <row r="167" spans="1:10" x14ac:dyDescent="0.25">
      <c r="A167"/>
      <c r="B167" s="17"/>
      <c r="C167" s="19">
        <v>2017</v>
      </c>
      <c r="D167" s="30" t="s">
        <v>1868</v>
      </c>
      <c r="E167" s="33" t="s">
        <v>1867</v>
      </c>
      <c r="F167" s="10">
        <v>118256.4</v>
      </c>
      <c r="G167" s="10">
        <v>8332</v>
      </c>
      <c r="H167" s="11" t="s">
        <v>147</v>
      </c>
      <c r="I167" s="33" t="s">
        <v>1867</v>
      </c>
      <c r="J167" s="28">
        <v>4895.2</v>
      </c>
    </row>
    <row r="168" spans="1:10" x14ac:dyDescent="0.25">
      <c r="A168"/>
      <c r="B168" s="17"/>
      <c r="C168" s="19">
        <v>2018</v>
      </c>
      <c r="D168" s="30" t="s">
        <v>1868</v>
      </c>
      <c r="E168" s="30" t="s">
        <v>1867</v>
      </c>
      <c r="F168" s="10">
        <v>141545.80000000002</v>
      </c>
      <c r="G168" s="30" t="s">
        <v>1867</v>
      </c>
      <c r="H168" s="11" t="s">
        <v>147</v>
      </c>
      <c r="I168" s="30" t="s">
        <v>1867</v>
      </c>
      <c r="J168" s="30" t="s">
        <v>1867</v>
      </c>
    </row>
    <row r="169" spans="1:10" x14ac:dyDescent="0.25">
      <c r="A169" s="22" t="s">
        <v>196</v>
      </c>
      <c r="B169" s="17" t="s">
        <v>197</v>
      </c>
      <c r="C169" s="19">
        <v>2013</v>
      </c>
      <c r="D169" s="30" t="s">
        <v>1868</v>
      </c>
      <c r="E169" s="30" t="s">
        <v>1868</v>
      </c>
      <c r="F169" s="30" t="s">
        <v>1868</v>
      </c>
      <c r="G169" s="30" t="s">
        <v>1868</v>
      </c>
      <c r="H169" s="11" t="s">
        <v>147</v>
      </c>
      <c r="I169" s="11" t="s">
        <v>147</v>
      </c>
      <c r="J169" s="11" t="s">
        <v>147</v>
      </c>
    </row>
    <row r="170" spans="1:10" x14ac:dyDescent="0.25">
      <c r="A170" s="23"/>
      <c r="B170" s="17"/>
      <c r="C170" s="19">
        <v>2014</v>
      </c>
      <c r="D170" s="30" t="s">
        <v>1868</v>
      </c>
      <c r="E170" s="30" t="s">
        <v>1868</v>
      </c>
      <c r="F170" s="10">
        <v>0</v>
      </c>
      <c r="G170" s="29" t="s">
        <v>1867</v>
      </c>
      <c r="H170" s="11" t="s">
        <v>147</v>
      </c>
      <c r="I170" s="11" t="s">
        <v>1867</v>
      </c>
      <c r="J170" s="11" t="s">
        <v>1867</v>
      </c>
    </row>
    <row r="171" spans="1:10" x14ac:dyDescent="0.25">
      <c r="A171"/>
      <c r="B171" s="17"/>
      <c r="C171" s="19">
        <v>2015</v>
      </c>
      <c r="D171" s="30" t="s">
        <v>1868</v>
      </c>
      <c r="E171" s="30" t="s">
        <v>1868</v>
      </c>
      <c r="F171" s="30" t="s">
        <v>1868</v>
      </c>
      <c r="G171" s="30" t="s">
        <v>1868</v>
      </c>
      <c r="H171" s="11" t="s">
        <v>147</v>
      </c>
      <c r="I171" s="11" t="s">
        <v>147</v>
      </c>
      <c r="J171" s="11" t="s">
        <v>147</v>
      </c>
    </row>
    <row r="172" spans="1:10" x14ac:dyDescent="0.25">
      <c r="A172"/>
      <c r="B172" s="17"/>
      <c r="C172" s="19">
        <v>2016</v>
      </c>
      <c r="D172" s="30" t="s">
        <v>1868</v>
      </c>
      <c r="E172" s="30" t="s">
        <v>1868</v>
      </c>
      <c r="F172" s="30" t="s">
        <v>1868</v>
      </c>
      <c r="G172" s="30" t="s">
        <v>1868</v>
      </c>
      <c r="H172" s="11" t="s">
        <v>147</v>
      </c>
      <c r="I172" s="11" t="s">
        <v>147</v>
      </c>
      <c r="J172" s="11" t="s">
        <v>147</v>
      </c>
    </row>
    <row r="173" spans="1:10" x14ac:dyDescent="0.25">
      <c r="A173"/>
      <c r="B173" s="17"/>
      <c r="C173" s="19">
        <v>2017</v>
      </c>
      <c r="D173" s="30" t="s">
        <v>1868</v>
      </c>
      <c r="E173" s="30" t="s">
        <v>1868</v>
      </c>
      <c r="F173" s="30" t="s">
        <v>1868</v>
      </c>
      <c r="G173" s="30" t="s">
        <v>1868</v>
      </c>
      <c r="H173" s="11" t="s">
        <v>147</v>
      </c>
      <c r="I173" s="11" t="s">
        <v>147</v>
      </c>
      <c r="J173" s="11" t="s">
        <v>147</v>
      </c>
    </row>
    <row r="174" spans="1:10" x14ac:dyDescent="0.25">
      <c r="A174"/>
      <c r="B174" s="17"/>
      <c r="C174" s="19">
        <v>2018</v>
      </c>
      <c r="D174" s="30" t="s">
        <v>1868</v>
      </c>
      <c r="E174" s="30" t="s">
        <v>1868</v>
      </c>
      <c r="F174" s="30" t="s">
        <v>1868</v>
      </c>
      <c r="G174" s="30" t="s">
        <v>1868</v>
      </c>
      <c r="H174" s="11" t="s">
        <v>147</v>
      </c>
      <c r="I174" s="11" t="s">
        <v>147</v>
      </c>
      <c r="J174" s="11" t="s">
        <v>147</v>
      </c>
    </row>
    <row r="175" spans="1:10" x14ac:dyDescent="0.25">
      <c r="A175" s="22" t="s">
        <v>198</v>
      </c>
      <c r="B175" s="17" t="s">
        <v>199</v>
      </c>
      <c r="C175" s="19">
        <v>2013</v>
      </c>
      <c r="D175" s="30" t="s">
        <v>1868</v>
      </c>
      <c r="E175" s="34" t="s">
        <v>1867</v>
      </c>
      <c r="F175" s="10">
        <v>42838.9</v>
      </c>
      <c r="G175" s="10">
        <v>24867.1</v>
      </c>
      <c r="H175" s="11" t="s">
        <v>147</v>
      </c>
      <c r="I175" s="28">
        <v>11616.2</v>
      </c>
      <c r="J175" s="28">
        <v>11086.1</v>
      </c>
    </row>
    <row r="176" spans="1:10" x14ac:dyDescent="0.25">
      <c r="A176" s="23"/>
      <c r="B176" s="17"/>
      <c r="C176" s="19">
        <v>2014</v>
      </c>
      <c r="D176" s="30" t="s">
        <v>1868</v>
      </c>
      <c r="E176" s="30" t="s">
        <v>1868</v>
      </c>
      <c r="F176" s="10">
        <v>38624.9</v>
      </c>
      <c r="G176" s="10">
        <v>30067.9</v>
      </c>
      <c r="H176" s="11" t="s">
        <v>147</v>
      </c>
      <c r="I176" s="28">
        <v>8985.1</v>
      </c>
      <c r="J176" s="28">
        <v>8985.1</v>
      </c>
    </row>
    <row r="177" spans="1:10" x14ac:dyDescent="0.25">
      <c r="A177"/>
      <c r="B177" s="17"/>
      <c r="C177" s="19">
        <v>2015</v>
      </c>
      <c r="D177" s="30" t="s">
        <v>1868</v>
      </c>
      <c r="E177" s="30" t="s">
        <v>1868</v>
      </c>
      <c r="F177" s="10">
        <v>38333.1</v>
      </c>
      <c r="G177" s="10">
        <v>28268.1</v>
      </c>
      <c r="H177" s="11" t="s">
        <v>147</v>
      </c>
      <c r="I177" s="28">
        <v>9113.6</v>
      </c>
      <c r="J177" s="28">
        <v>9113.6</v>
      </c>
    </row>
    <row r="178" spans="1:10" x14ac:dyDescent="0.25">
      <c r="A178"/>
      <c r="B178" s="17"/>
      <c r="C178" s="19">
        <v>2016</v>
      </c>
      <c r="D178" s="30" t="s">
        <v>1868</v>
      </c>
      <c r="E178" s="30" t="s">
        <v>1868</v>
      </c>
      <c r="F178" s="10">
        <v>75882.8</v>
      </c>
      <c r="G178" s="10">
        <v>65511.200000000004</v>
      </c>
      <c r="H178" s="11" t="s">
        <v>147</v>
      </c>
      <c r="I178" s="28">
        <v>11411.9</v>
      </c>
      <c r="J178" s="28">
        <v>11411.9</v>
      </c>
    </row>
    <row r="179" spans="1:10" x14ac:dyDescent="0.25">
      <c r="A179"/>
      <c r="B179" s="17"/>
      <c r="C179" s="19">
        <v>2017</v>
      </c>
      <c r="D179" s="30" t="s">
        <v>1868</v>
      </c>
      <c r="E179" s="30" t="s">
        <v>1868</v>
      </c>
      <c r="F179" s="10">
        <v>73974.399999999994</v>
      </c>
      <c r="G179" s="10">
        <v>68874.2</v>
      </c>
      <c r="H179" s="11" t="s">
        <v>147</v>
      </c>
      <c r="I179" s="28">
        <v>13013.8</v>
      </c>
      <c r="J179" s="28">
        <v>13013.8</v>
      </c>
    </row>
    <row r="180" spans="1:10" x14ac:dyDescent="0.25">
      <c r="A180"/>
      <c r="B180" s="17"/>
      <c r="C180" s="19">
        <v>2018</v>
      </c>
      <c r="D180" s="30" t="s">
        <v>1868</v>
      </c>
      <c r="E180" s="30" t="s">
        <v>1868</v>
      </c>
      <c r="F180" s="10">
        <v>77346.100000000006</v>
      </c>
      <c r="G180" s="10">
        <v>67958.399999999994</v>
      </c>
      <c r="H180" s="11" t="s">
        <v>147</v>
      </c>
      <c r="I180" s="28">
        <v>15640.7</v>
      </c>
      <c r="J180" s="28">
        <v>15640.7</v>
      </c>
    </row>
    <row r="181" spans="1:10" x14ac:dyDescent="0.25">
      <c r="A181" s="22" t="s">
        <v>200</v>
      </c>
      <c r="B181" s="17" t="s">
        <v>201</v>
      </c>
      <c r="C181" s="19">
        <v>2013</v>
      </c>
      <c r="D181" s="10">
        <v>1785009.8</v>
      </c>
      <c r="E181" s="10">
        <v>4439212.5999999996</v>
      </c>
      <c r="F181" s="10">
        <v>1582940.7</v>
      </c>
      <c r="G181" s="10">
        <v>391659.1</v>
      </c>
      <c r="H181" s="11" t="s">
        <v>147</v>
      </c>
      <c r="I181" s="28">
        <v>142052.70000000001</v>
      </c>
      <c r="J181" s="28">
        <f>134902.5-0.4</f>
        <v>134902.1</v>
      </c>
    </row>
    <row r="182" spans="1:10" x14ac:dyDescent="0.25">
      <c r="A182" s="23"/>
      <c r="B182" s="17"/>
      <c r="C182" s="19">
        <v>2014</v>
      </c>
      <c r="D182" s="29" t="s">
        <v>1867</v>
      </c>
      <c r="E182" s="10">
        <v>5618459.4000000004</v>
      </c>
      <c r="F182" s="10">
        <v>1972669.5</v>
      </c>
      <c r="G182" s="10">
        <v>519870.5</v>
      </c>
      <c r="H182" s="11" t="s">
        <v>1867</v>
      </c>
      <c r="I182" s="11" t="s">
        <v>1867</v>
      </c>
      <c r="J182" s="28">
        <v>159832.9</v>
      </c>
    </row>
    <row r="183" spans="1:10" x14ac:dyDescent="0.25">
      <c r="A183"/>
      <c r="B183" s="17"/>
      <c r="C183" s="19">
        <v>2015</v>
      </c>
      <c r="D183" s="33" t="s">
        <v>1867</v>
      </c>
      <c r="E183" s="33" t="s">
        <v>1867</v>
      </c>
      <c r="F183" s="10">
        <v>2216455.1999999997</v>
      </c>
      <c r="G183" s="10">
        <v>487270.89999999997</v>
      </c>
      <c r="H183" s="11" t="s">
        <v>147</v>
      </c>
      <c r="I183" s="28">
        <v>190119.3</v>
      </c>
      <c r="J183" s="28">
        <v>163956.29999999999</v>
      </c>
    </row>
    <row r="184" spans="1:10" x14ac:dyDescent="0.25">
      <c r="A184"/>
      <c r="B184" s="17"/>
      <c r="C184" s="19">
        <v>2016</v>
      </c>
      <c r="D184" s="30" t="s">
        <v>1868</v>
      </c>
      <c r="E184" s="10">
        <v>8251725.5999999996</v>
      </c>
      <c r="F184" s="10">
        <v>2669016.0999999996</v>
      </c>
      <c r="G184" s="10">
        <v>652237.19999999995</v>
      </c>
      <c r="H184" s="11" t="s">
        <v>147</v>
      </c>
      <c r="I184" s="28">
        <v>227614.8</v>
      </c>
      <c r="J184" s="28">
        <v>210985.3</v>
      </c>
    </row>
    <row r="185" spans="1:10" x14ac:dyDescent="0.25">
      <c r="A185"/>
      <c r="B185" s="17"/>
      <c r="C185" s="19">
        <v>2017</v>
      </c>
      <c r="D185" s="33" t="s">
        <v>1867</v>
      </c>
      <c r="E185" s="33" t="s">
        <v>1867</v>
      </c>
      <c r="F185" s="10">
        <v>3130658.6</v>
      </c>
      <c r="G185" s="10">
        <v>688167.7</v>
      </c>
      <c r="H185" s="11" t="s">
        <v>147</v>
      </c>
      <c r="I185" s="28">
        <v>324300</v>
      </c>
      <c r="J185" s="28">
        <v>258546.4</v>
      </c>
    </row>
    <row r="186" spans="1:10" x14ac:dyDescent="0.25">
      <c r="A186"/>
      <c r="B186" s="17"/>
      <c r="C186" s="19">
        <v>2018</v>
      </c>
      <c r="D186" s="30" t="s">
        <v>1867</v>
      </c>
      <c r="E186" s="30" t="s">
        <v>1867</v>
      </c>
      <c r="F186" s="10">
        <v>4142532.3</v>
      </c>
      <c r="G186" s="10">
        <v>776501.60000000009</v>
      </c>
      <c r="H186" s="11" t="s">
        <v>147</v>
      </c>
      <c r="I186" s="28">
        <v>384794.3</v>
      </c>
      <c r="J186" s="28">
        <v>282640.2</v>
      </c>
    </row>
    <row r="187" spans="1:10" x14ac:dyDescent="0.25">
      <c r="A187" s="22" t="s">
        <v>202</v>
      </c>
      <c r="B187" s="17" t="s">
        <v>203</v>
      </c>
      <c r="C187" s="19">
        <v>2013</v>
      </c>
      <c r="D187" s="10">
        <v>7709416.5</v>
      </c>
      <c r="E187" s="10">
        <v>9064228.1999999993</v>
      </c>
      <c r="F187" s="10">
        <v>1353392.3</v>
      </c>
      <c r="G187" s="10">
        <v>286058.3</v>
      </c>
      <c r="H187" s="11" t="s">
        <v>147</v>
      </c>
      <c r="I187" s="28">
        <v>88148.1</v>
      </c>
      <c r="J187" s="28">
        <v>87904.8</v>
      </c>
    </row>
    <row r="188" spans="1:10" x14ac:dyDescent="0.25">
      <c r="A188" s="23"/>
      <c r="B188" s="17"/>
      <c r="C188" s="19">
        <v>2014</v>
      </c>
      <c r="D188" s="29" t="s">
        <v>1867</v>
      </c>
      <c r="E188" s="29" t="s">
        <v>1867</v>
      </c>
      <c r="F188" s="10">
        <v>1401895.4000000001</v>
      </c>
      <c r="G188" s="10">
        <v>354157</v>
      </c>
      <c r="H188" s="11" t="s">
        <v>147</v>
      </c>
      <c r="I188" s="29" t="s">
        <v>1867</v>
      </c>
      <c r="J188" s="28">
        <v>88448.9</v>
      </c>
    </row>
    <row r="189" spans="1:10" x14ac:dyDescent="0.25">
      <c r="A189"/>
      <c r="B189" s="17"/>
      <c r="C189" s="19">
        <v>2015</v>
      </c>
      <c r="D189" s="33" t="s">
        <v>1867</v>
      </c>
      <c r="E189" s="33" t="s">
        <v>1867</v>
      </c>
      <c r="F189" s="10">
        <v>1832333.6</v>
      </c>
      <c r="G189" s="10">
        <v>323887.40000000002</v>
      </c>
      <c r="H189" s="11" t="s">
        <v>147</v>
      </c>
      <c r="I189" s="28">
        <v>103169.3</v>
      </c>
      <c r="J189" s="28">
        <v>102868.1</v>
      </c>
    </row>
    <row r="190" spans="1:10" x14ac:dyDescent="0.25">
      <c r="A190"/>
      <c r="B190" s="17"/>
      <c r="C190" s="19">
        <v>2016</v>
      </c>
      <c r="D190" s="10">
        <v>20102077.5</v>
      </c>
      <c r="E190" s="10">
        <v>8587647.3000000007</v>
      </c>
      <c r="F190" s="10">
        <v>2251555.3000000003</v>
      </c>
      <c r="G190" s="10">
        <v>479180.9</v>
      </c>
      <c r="H190" s="11" t="s">
        <v>147</v>
      </c>
      <c r="I190" s="28">
        <v>128900</v>
      </c>
      <c r="J190" s="28">
        <v>127660</v>
      </c>
    </row>
    <row r="191" spans="1:10" x14ac:dyDescent="0.25">
      <c r="A191"/>
      <c r="B191" s="17"/>
      <c r="C191" s="19">
        <v>2017</v>
      </c>
      <c r="D191" s="33" t="s">
        <v>1867</v>
      </c>
      <c r="E191" s="10">
        <v>7937013.2000000002</v>
      </c>
      <c r="F191" s="10">
        <v>2851449.7</v>
      </c>
      <c r="G191" s="10">
        <v>633690.5</v>
      </c>
      <c r="H191" s="11" t="s">
        <v>147</v>
      </c>
      <c r="I191" s="33" t="s">
        <v>1867</v>
      </c>
      <c r="J191" s="28">
        <v>168844.4</v>
      </c>
    </row>
    <row r="192" spans="1:10" x14ac:dyDescent="0.25">
      <c r="A192"/>
      <c r="B192" s="17"/>
      <c r="C192" s="19">
        <v>2018</v>
      </c>
      <c r="D192" s="30" t="s">
        <v>1867</v>
      </c>
      <c r="E192" s="10">
        <v>11410805.699999999</v>
      </c>
      <c r="F192" s="10">
        <v>3098428.6</v>
      </c>
      <c r="G192" s="10">
        <v>687013</v>
      </c>
      <c r="H192" s="11" t="s">
        <v>147</v>
      </c>
      <c r="I192" s="30" t="s">
        <v>1867</v>
      </c>
      <c r="J192" s="28">
        <v>194463</v>
      </c>
    </row>
    <row r="193" spans="1:10" x14ac:dyDescent="0.25">
      <c r="A193" s="22" t="s">
        <v>204</v>
      </c>
      <c r="B193" s="17" t="s">
        <v>205</v>
      </c>
      <c r="C193" s="19">
        <v>2013</v>
      </c>
      <c r="D193" s="30" t="s">
        <v>1868</v>
      </c>
      <c r="E193" s="34" t="s">
        <v>1867</v>
      </c>
      <c r="F193" s="10">
        <v>203590.9</v>
      </c>
      <c r="G193" s="10">
        <v>114888.4</v>
      </c>
      <c r="H193" s="11" t="s">
        <v>147</v>
      </c>
      <c r="I193" s="28">
        <v>56428.4</v>
      </c>
      <c r="J193" s="28">
        <v>55205.5</v>
      </c>
    </row>
    <row r="194" spans="1:10" x14ac:dyDescent="0.25">
      <c r="A194" s="23"/>
      <c r="B194" s="17"/>
      <c r="C194" s="19">
        <v>2014</v>
      </c>
      <c r="D194" s="30" t="s">
        <v>1868</v>
      </c>
      <c r="E194" s="10">
        <v>329781.8</v>
      </c>
      <c r="F194" s="10">
        <v>317794.59999999998</v>
      </c>
      <c r="G194" s="10">
        <v>106311.29999999999</v>
      </c>
      <c r="H194" s="11" t="s">
        <v>147</v>
      </c>
      <c r="I194" s="28">
        <v>66627.899999999994</v>
      </c>
      <c r="J194" s="28">
        <v>66627.899999999994</v>
      </c>
    </row>
    <row r="195" spans="1:10" x14ac:dyDescent="0.25">
      <c r="A195"/>
      <c r="B195" s="17"/>
      <c r="C195" s="19">
        <v>2015</v>
      </c>
      <c r="D195" s="30" t="s">
        <v>1868</v>
      </c>
      <c r="E195" s="33" t="s">
        <v>1867</v>
      </c>
      <c r="F195" s="10">
        <v>187532</v>
      </c>
      <c r="G195" s="10">
        <v>114457.59999999999</v>
      </c>
      <c r="H195" s="11" t="s">
        <v>147</v>
      </c>
      <c r="I195" s="33" t="s">
        <v>1867</v>
      </c>
      <c r="J195" s="28">
        <v>72483.899999999994</v>
      </c>
    </row>
    <row r="196" spans="1:10" x14ac:dyDescent="0.25">
      <c r="A196"/>
      <c r="B196" s="17"/>
      <c r="C196" s="19">
        <v>2016</v>
      </c>
      <c r="D196" s="30" t="s">
        <v>1868</v>
      </c>
      <c r="E196" s="10">
        <v>573917.69999999995</v>
      </c>
      <c r="F196" s="10">
        <v>416069.19999999995</v>
      </c>
      <c r="G196" s="10">
        <v>267779.40000000002</v>
      </c>
      <c r="H196" s="11" t="s">
        <v>147</v>
      </c>
      <c r="I196" s="33" t="s">
        <v>1867</v>
      </c>
      <c r="J196" s="28">
        <v>112503.1</v>
      </c>
    </row>
    <row r="197" spans="1:10" x14ac:dyDescent="0.25">
      <c r="A197"/>
      <c r="B197" s="17"/>
      <c r="C197" s="19">
        <v>2017</v>
      </c>
      <c r="D197" s="30" t="s">
        <v>1868</v>
      </c>
      <c r="E197" s="10">
        <v>774446.2</v>
      </c>
      <c r="F197" s="10">
        <v>323492.09999999998</v>
      </c>
      <c r="G197" s="10">
        <v>233550</v>
      </c>
      <c r="H197" s="11" t="s">
        <v>147</v>
      </c>
      <c r="I197" s="28">
        <v>146089.1</v>
      </c>
      <c r="J197" s="28">
        <v>146089.1</v>
      </c>
    </row>
    <row r="198" spans="1:10" x14ac:dyDescent="0.25">
      <c r="A198"/>
      <c r="B198" s="17"/>
      <c r="C198" s="19">
        <v>2018</v>
      </c>
      <c r="D198" s="30" t="s">
        <v>1868</v>
      </c>
      <c r="E198" s="10">
        <v>851434.9</v>
      </c>
      <c r="F198" s="10">
        <v>487261.7</v>
      </c>
      <c r="G198" s="10">
        <v>271997.40000000002</v>
      </c>
      <c r="H198" s="11" t="s">
        <v>147</v>
      </c>
      <c r="I198" s="28">
        <v>170334.2</v>
      </c>
      <c r="J198" s="28">
        <v>169515</v>
      </c>
    </row>
    <row r="199" spans="1:10" x14ac:dyDescent="0.25">
      <c r="A199" s="21" t="s">
        <v>206</v>
      </c>
      <c r="B199" s="17" t="s">
        <v>207</v>
      </c>
      <c r="C199" s="19">
        <v>2013</v>
      </c>
      <c r="D199" s="30" t="s">
        <v>1868</v>
      </c>
      <c r="E199" s="34" t="s">
        <v>1867</v>
      </c>
      <c r="F199" s="10">
        <v>1364964.3</v>
      </c>
      <c r="G199" s="10">
        <v>583061.1</v>
      </c>
      <c r="H199" s="11" t="s">
        <v>147</v>
      </c>
      <c r="I199" s="28">
        <v>112151.8</v>
      </c>
      <c r="J199" s="28">
        <v>92326.8</v>
      </c>
    </row>
    <row r="200" spans="1:10" x14ac:dyDescent="0.25">
      <c r="A200" s="23"/>
      <c r="B200" s="17"/>
      <c r="C200" s="19">
        <v>2014</v>
      </c>
      <c r="D200" s="30" t="s">
        <v>1868</v>
      </c>
      <c r="E200" s="10">
        <v>715151.4</v>
      </c>
      <c r="F200" s="10">
        <v>1373522.5</v>
      </c>
      <c r="G200" s="10">
        <v>644115.9</v>
      </c>
      <c r="H200" s="28">
        <v>6385.4</v>
      </c>
      <c r="I200" s="28">
        <v>120464.1</v>
      </c>
      <c r="J200" s="28">
        <v>96535.4</v>
      </c>
    </row>
    <row r="201" spans="1:10" x14ac:dyDescent="0.25">
      <c r="A201"/>
      <c r="B201" s="17"/>
      <c r="C201" s="19">
        <v>2015</v>
      </c>
      <c r="D201" s="30" t="s">
        <v>1868</v>
      </c>
      <c r="E201" s="10">
        <v>270078.8</v>
      </c>
      <c r="F201" s="10">
        <v>1415521.9</v>
      </c>
      <c r="G201" s="10">
        <v>519727.3</v>
      </c>
      <c r="H201" s="11" t="s">
        <v>147</v>
      </c>
      <c r="I201" s="28">
        <v>140448.1</v>
      </c>
      <c r="J201" s="28">
        <v>133833.20000000001</v>
      </c>
    </row>
    <row r="202" spans="1:10" x14ac:dyDescent="0.25">
      <c r="A202"/>
      <c r="B202" s="17"/>
      <c r="C202" s="19">
        <v>2016</v>
      </c>
      <c r="D202" s="30" t="s">
        <v>1868</v>
      </c>
      <c r="E202" s="10">
        <v>356787.9</v>
      </c>
      <c r="F202" s="10">
        <v>1981878.7</v>
      </c>
      <c r="G202" s="10">
        <v>814923.7</v>
      </c>
      <c r="H202" s="11" t="s">
        <v>147</v>
      </c>
      <c r="I202" s="28">
        <v>165091.70000000001</v>
      </c>
      <c r="J202" s="28">
        <v>159897.29999999999</v>
      </c>
    </row>
    <row r="203" spans="1:10" x14ac:dyDescent="0.25">
      <c r="A203"/>
      <c r="B203" s="17"/>
      <c r="C203" s="19">
        <v>2017</v>
      </c>
      <c r="D203" s="30" t="s">
        <v>1868</v>
      </c>
      <c r="E203" s="10">
        <v>522815.7</v>
      </c>
      <c r="F203" s="10">
        <v>2685213.5</v>
      </c>
      <c r="G203" s="10">
        <v>1184172.6000000001</v>
      </c>
      <c r="H203" s="11" t="s">
        <v>147</v>
      </c>
      <c r="I203" s="28">
        <v>224416</v>
      </c>
      <c r="J203" s="28">
        <v>219002.7</v>
      </c>
    </row>
    <row r="204" spans="1:10" x14ac:dyDescent="0.25">
      <c r="A204"/>
      <c r="B204" s="17"/>
      <c r="C204" s="19">
        <v>2018</v>
      </c>
      <c r="D204" s="30" t="s">
        <v>1868</v>
      </c>
      <c r="E204" s="10">
        <v>766762.4</v>
      </c>
      <c r="F204" s="10">
        <v>3264731.4000000004</v>
      </c>
      <c r="G204" s="10">
        <v>1113175.1000000001</v>
      </c>
      <c r="H204" s="11" t="s">
        <v>147</v>
      </c>
      <c r="I204" s="28">
        <v>240291.20000000001</v>
      </c>
      <c r="J204" s="28">
        <v>236679.7</v>
      </c>
    </row>
    <row r="205" spans="1:10" x14ac:dyDescent="0.25">
      <c r="A205" s="22" t="s">
        <v>206</v>
      </c>
      <c r="B205" s="17" t="s">
        <v>208</v>
      </c>
      <c r="C205" s="19">
        <v>2013</v>
      </c>
      <c r="D205" s="30" t="s">
        <v>1868</v>
      </c>
      <c r="E205" s="34" t="s">
        <v>1867</v>
      </c>
      <c r="F205" s="10">
        <v>1364964.3</v>
      </c>
      <c r="G205" s="10">
        <v>583061.1</v>
      </c>
      <c r="H205" s="11" t="s">
        <v>147</v>
      </c>
      <c r="I205" s="28">
        <v>112151.8</v>
      </c>
      <c r="J205" s="28">
        <v>92326.8</v>
      </c>
    </row>
    <row r="206" spans="1:10" x14ac:dyDescent="0.25">
      <c r="A206" s="23"/>
      <c r="B206" s="17"/>
      <c r="C206" s="19">
        <v>2014</v>
      </c>
      <c r="D206" s="30" t="s">
        <v>1868</v>
      </c>
      <c r="E206" s="10">
        <v>715151.4</v>
      </c>
      <c r="F206" s="10">
        <v>1373522.5</v>
      </c>
      <c r="G206" s="10">
        <v>644115.9</v>
      </c>
      <c r="H206" s="28">
        <v>6385.4</v>
      </c>
      <c r="I206" s="28">
        <v>120464.1</v>
      </c>
      <c r="J206" s="28">
        <v>96535.4</v>
      </c>
    </row>
    <row r="207" spans="1:10" x14ac:dyDescent="0.25">
      <c r="A207"/>
      <c r="B207" s="17"/>
      <c r="C207" s="19">
        <v>2015</v>
      </c>
      <c r="D207" s="30" t="s">
        <v>1868</v>
      </c>
      <c r="E207" s="10">
        <v>270078.8</v>
      </c>
      <c r="F207" s="10">
        <v>1415521.9</v>
      </c>
      <c r="G207" s="10">
        <v>519727.3</v>
      </c>
      <c r="H207" s="11" t="s">
        <v>147</v>
      </c>
      <c r="I207" s="28">
        <v>140448.1</v>
      </c>
      <c r="J207" s="28">
        <v>133833.20000000001</v>
      </c>
    </row>
    <row r="208" spans="1:10" x14ac:dyDescent="0.25">
      <c r="A208"/>
      <c r="B208" s="17"/>
      <c r="C208" s="19">
        <v>2016</v>
      </c>
      <c r="D208" s="30" t="s">
        <v>1868</v>
      </c>
      <c r="E208" s="10">
        <v>356787.9</v>
      </c>
      <c r="F208" s="10">
        <v>1981878.7</v>
      </c>
      <c r="G208" s="10">
        <v>814923.7</v>
      </c>
      <c r="H208" s="11" t="s">
        <v>147</v>
      </c>
      <c r="I208" s="28">
        <v>165091.70000000001</v>
      </c>
      <c r="J208" s="28">
        <v>159897.29999999999</v>
      </c>
    </row>
    <row r="209" spans="1:10" x14ac:dyDescent="0.25">
      <c r="A209"/>
      <c r="B209" s="17"/>
      <c r="C209" s="19">
        <v>2017</v>
      </c>
      <c r="D209" s="30" t="s">
        <v>1868</v>
      </c>
      <c r="E209" s="10">
        <v>522815.7</v>
      </c>
      <c r="F209" s="10">
        <v>2685213.5</v>
      </c>
      <c r="G209" s="10">
        <v>1184172.6000000001</v>
      </c>
      <c r="H209" s="11" t="s">
        <v>147</v>
      </c>
      <c r="I209" s="28">
        <v>224416</v>
      </c>
      <c r="J209" s="28">
        <v>219002.7</v>
      </c>
    </row>
    <row r="210" spans="1:10" x14ac:dyDescent="0.25">
      <c r="A210"/>
      <c r="B210" s="17"/>
      <c r="C210" s="19">
        <v>2018</v>
      </c>
      <c r="D210" s="30" t="s">
        <v>1868</v>
      </c>
      <c r="E210" s="10">
        <v>766762.4</v>
      </c>
      <c r="F210" s="10">
        <v>3264731.4000000004</v>
      </c>
      <c r="G210" s="10">
        <v>1113175.1000000001</v>
      </c>
      <c r="H210" s="11" t="s">
        <v>147</v>
      </c>
      <c r="I210" s="28">
        <v>240291.20000000001</v>
      </c>
      <c r="J210" s="28">
        <v>236679.7</v>
      </c>
    </row>
    <row r="211" spans="1:10" x14ac:dyDescent="0.25">
      <c r="A211" s="21" t="s">
        <v>209</v>
      </c>
      <c r="B211" s="17" t="s">
        <v>210</v>
      </c>
      <c r="C211" s="19">
        <v>2013</v>
      </c>
      <c r="D211" s="10">
        <v>3866097</v>
      </c>
      <c r="E211" s="34" t="s">
        <v>1867</v>
      </c>
      <c r="F211" s="34" t="s">
        <v>1867</v>
      </c>
      <c r="G211" s="10">
        <v>1381494.0999999999</v>
      </c>
      <c r="H211" s="11" t="s">
        <v>1867</v>
      </c>
      <c r="I211" s="11" t="s">
        <v>1867</v>
      </c>
      <c r="J211" s="28">
        <v>1102580.2</v>
      </c>
    </row>
    <row r="212" spans="1:10" x14ac:dyDescent="0.25">
      <c r="A212" s="23"/>
      <c r="B212" s="17"/>
      <c r="C212" s="19">
        <v>2014</v>
      </c>
      <c r="D212" s="29" t="s">
        <v>1867</v>
      </c>
      <c r="E212" s="10">
        <v>3005890.9</v>
      </c>
      <c r="F212" s="10">
        <v>2569738.4000000004</v>
      </c>
      <c r="G212" s="10">
        <v>1667748.2000000002</v>
      </c>
      <c r="H212" s="29" t="s">
        <v>1867</v>
      </c>
      <c r="I212" s="28">
        <v>1445652.3</v>
      </c>
      <c r="J212" s="28">
        <v>1339760.3</v>
      </c>
    </row>
    <row r="213" spans="1:10" x14ac:dyDescent="0.25">
      <c r="A213"/>
      <c r="B213" s="17"/>
      <c r="C213" s="19">
        <v>2015</v>
      </c>
      <c r="D213" s="30" t="s">
        <v>1868</v>
      </c>
      <c r="E213" s="10">
        <v>3264594.3</v>
      </c>
      <c r="F213" s="10">
        <v>3536386.4</v>
      </c>
      <c r="G213" s="10">
        <v>2630336.9</v>
      </c>
      <c r="H213" s="11" t="s">
        <v>147</v>
      </c>
      <c r="I213" s="28">
        <v>2430016.7999999998</v>
      </c>
      <c r="J213" s="28">
        <v>2284488.7999999998</v>
      </c>
    </row>
    <row r="214" spans="1:10" x14ac:dyDescent="0.25">
      <c r="A214"/>
      <c r="B214" s="17"/>
      <c r="C214" s="19">
        <v>2016</v>
      </c>
      <c r="D214" s="30" t="s">
        <v>1868</v>
      </c>
      <c r="E214" s="10">
        <v>3891388</v>
      </c>
      <c r="F214" s="10">
        <v>4884789.5</v>
      </c>
      <c r="G214" s="10">
        <v>3557302.0999999996</v>
      </c>
      <c r="H214" s="11" t="s">
        <v>147</v>
      </c>
      <c r="I214" s="28">
        <v>2925231.7</v>
      </c>
      <c r="J214" s="28">
        <v>2877773.3</v>
      </c>
    </row>
    <row r="215" spans="1:10" x14ac:dyDescent="0.25">
      <c r="A215"/>
      <c r="B215" s="17"/>
      <c r="C215" s="19">
        <v>2017</v>
      </c>
      <c r="D215" s="30" t="s">
        <v>1868</v>
      </c>
      <c r="E215" s="10">
        <v>7092665.2000000002</v>
      </c>
      <c r="F215" s="10">
        <v>7374461.4000000004</v>
      </c>
      <c r="G215" s="10">
        <v>4312229.5</v>
      </c>
      <c r="H215" s="11" t="s">
        <v>147</v>
      </c>
      <c r="I215" s="28">
        <v>3359512</v>
      </c>
      <c r="J215" s="28">
        <v>3304921.9</v>
      </c>
    </row>
    <row r="216" spans="1:10" x14ac:dyDescent="0.25">
      <c r="A216"/>
      <c r="B216" s="17"/>
      <c r="C216" s="19">
        <v>2018</v>
      </c>
      <c r="D216" s="30" t="s">
        <v>1868</v>
      </c>
      <c r="E216" s="30" t="s">
        <v>1867</v>
      </c>
      <c r="F216" s="30" t="s">
        <v>1867</v>
      </c>
      <c r="G216" s="10">
        <v>4877891.1999999993</v>
      </c>
      <c r="H216" s="11" t="s">
        <v>1867</v>
      </c>
      <c r="I216" s="11" t="s">
        <v>1867</v>
      </c>
      <c r="J216" s="28">
        <v>3579337.8</v>
      </c>
    </row>
    <row r="217" spans="1:10" x14ac:dyDescent="0.25">
      <c r="A217" s="22" t="s">
        <v>211</v>
      </c>
      <c r="B217" s="17" t="s">
        <v>212</v>
      </c>
      <c r="C217" s="19">
        <v>2013</v>
      </c>
      <c r="D217" s="34" t="s">
        <v>1867</v>
      </c>
      <c r="E217" s="10">
        <v>325151.2</v>
      </c>
      <c r="F217" s="34" t="s">
        <v>1867</v>
      </c>
      <c r="G217" s="10">
        <v>1231505.8</v>
      </c>
      <c r="H217" s="11" t="s">
        <v>1867</v>
      </c>
      <c r="I217" s="11" t="s">
        <v>1867</v>
      </c>
      <c r="J217" s="28">
        <f>996016.9-0.1</f>
        <v>996016.8</v>
      </c>
    </row>
    <row r="218" spans="1:10" x14ac:dyDescent="0.25">
      <c r="A218"/>
      <c r="B218" s="17"/>
      <c r="C218" s="19">
        <v>2014</v>
      </c>
      <c r="D218" s="29" t="s">
        <v>1867</v>
      </c>
      <c r="E218" s="10">
        <v>2097922.2999999998</v>
      </c>
      <c r="F218" s="10">
        <v>2075088.6</v>
      </c>
      <c r="G218" s="10">
        <v>1481004.3</v>
      </c>
      <c r="H218" s="29" t="s">
        <v>1867</v>
      </c>
      <c r="I218" s="28">
        <v>1340821.8</v>
      </c>
      <c r="J218" s="28">
        <v>1236049.7</v>
      </c>
    </row>
    <row r="219" spans="1:10" x14ac:dyDescent="0.25">
      <c r="A219"/>
      <c r="B219" s="17"/>
      <c r="C219" s="19">
        <v>2015</v>
      </c>
      <c r="D219" s="30" t="s">
        <v>1868</v>
      </c>
      <c r="E219" s="10">
        <v>1851320.7</v>
      </c>
      <c r="F219" s="10">
        <v>2929398.5999999996</v>
      </c>
      <c r="G219" s="10">
        <v>2379677.2000000002</v>
      </c>
      <c r="H219" s="11" t="s">
        <v>147</v>
      </c>
      <c r="I219" s="28">
        <v>2252669.7999999998</v>
      </c>
      <c r="J219" s="28">
        <v>2133602.6</v>
      </c>
    </row>
    <row r="220" spans="1:10" x14ac:dyDescent="0.25">
      <c r="A220"/>
      <c r="B220" s="17"/>
      <c r="C220" s="19">
        <v>2016</v>
      </c>
      <c r="D220" s="30" t="s">
        <v>1868</v>
      </c>
      <c r="E220" s="10">
        <v>2971664.3</v>
      </c>
      <c r="F220" s="10">
        <v>4122079.4000000004</v>
      </c>
      <c r="G220" s="10">
        <v>3144129.7</v>
      </c>
      <c r="H220" s="11" t="s">
        <v>147</v>
      </c>
      <c r="I220" s="28">
        <v>2669489.6</v>
      </c>
      <c r="J220" s="28">
        <v>2627043.5</v>
      </c>
    </row>
    <row r="221" spans="1:10" x14ac:dyDescent="0.25">
      <c r="A221"/>
      <c r="B221" s="17"/>
      <c r="C221" s="19">
        <v>2017</v>
      </c>
      <c r="D221" s="30" t="s">
        <v>1868</v>
      </c>
      <c r="E221" s="10">
        <v>4702658.4000000004</v>
      </c>
      <c r="F221" s="10">
        <v>5260571.3000000007</v>
      </c>
      <c r="G221" s="10">
        <v>3732315.9000000004</v>
      </c>
      <c r="H221" s="11" t="s">
        <v>147</v>
      </c>
      <c r="I221" s="28">
        <v>3043229.2</v>
      </c>
      <c r="J221" s="28">
        <v>2992806.1</v>
      </c>
    </row>
    <row r="222" spans="1:10" x14ac:dyDescent="0.25">
      <c r="A222"/>
      <c r="B222" s="17"/>
      <c r="C222" s="19">
        <v>2018</v>
      </c>
      <c r="D222" s="30" t="s">
        <v>1868</v>
      </c>
      <c r="E222" s="30" t="s">
        <v>1867</v>
      </c>
      <c r="F222" s="30" t="s">
        <v>1867</v>
      </c>
      <c r="G222" s="10">
        <v>4358659.9000000004</v>
      </c>
      <c r="H222" s="11" t="s">
        <v>1867</v>
      </c>
      <c r="I222" s="11" t="s">
        <v>1867</v>
      </c>
      <c r="J222" s="28">
        <v>3228744.6</v>
      </c>
    </row>
    <row r="223" spans="1:10" x14ac:dyDescent="0.25">
      <c r="A223" s="22" t="s">
        <v>213</v>
      </c>
      <c r="B223" s="17" t="s">
        <v>214</v>
      </c>
      <c r="C223" s="19">
        <v>2013</v>
      </c>
      <c r="D223" s="30" t="s">
        <v>1868</v>
      </c>
      <c r="E223" s="34" t="s">
        <v>1867</v>
      </c>
      <c r="F223" s="10">
        <v>181188.9</v>
      </c>
      <c r="G223" s="10">
        <v>85220.299999999988</v>
      </c>
      <c r="H223" s="11" t="s">
        <v>147</v>
      </c>
      <c r="I223" s="28">
        <v>73060.7</v>
      </c>
      <c r="J223" s="28">
        <v>70814.899999999994</v>
      </c>
    </row>
    <row r="224" spans="1:10" x14ac:dyDescent="0.25">
      <c r="A224"/>
      <c r="B224" s="17"/>
      <c r="C224" s="19">
        <v>2014</v>
      </c>
      <c r="D224" s="30" t="s">
        <v>1868</v>
      </c>
      <c r="E224" s="29" t="s">
        <v>1867</v>
      </c>
      <c r="F224" s="10">
        <v>197833.90000000002</v>
      </c>
      <c r="G224" s="10">
        <v>99354.5</v>
      </c>
      <c r="H224" s="11" t="s">
        <v>147</v>
      </c>
      <c r="I224" s="29" t="s">
        <v>1867</v>
      </c>
      <c r="J224" s="28">
        <v>64913.9</v>
      </c>
    </row>
    <row r="225" spans="1:10" x14ac:dyDescent="0.25">
      <c r="A225"/>
      <c r="B225" s="17"/>
      <c r="C225" s="19">
        <v>2015</v>
      </c>
      <c r="D225" s="30" t="s">
        <v>1868</v>
      </c>
      <c r="E225" s="33" t="s">
        <v>1867</v>
      </c>
      <c r="F225" s="10">
        <v>199364.8</v>
      </c>
      <c r="G225" s="10">
        <v>94884.1</v>
      </c>
      <c r="H225" s="11" t="s">
        <v>147</v>
      </c>
      <c r="I225" s="33" t="s">
        <v>1867</v>
      </c>
      <c r="J225" s="28">
        <v>87602.3</v>
      </c>
    </row>
    <row r="226" spans="1:10" x14ac:dyDescent="0.25">
      <c r="A226"/>
      <c r="B226" s="17"/>
      <c r="C226" s="19">
        <v>2016</v>
      </c>
      <c r="D226" s="30" t="s">
        <v>1868</v>
      </c>
      <c r="E226" s="10">
        <v>53293.3</v>
      </c>
      <c r="F226" s="10">
        <v>286259.20000000001</v>
      </c>
      <c r="G226" s="10">
        <v>202955.09999999998</v>
      </c>
      <c r="H226" s="11" t="s">
        <v>147</v>
      </c>
      <c r="I226" s="33" t="s">
        <v>1867</v>
      </c>
      <c r="J226" s="28">
        <v>149916.29999999999</v>
      </c>
    </row>
    <row r="227" spans="1:10" x14ac:dyDescent="0.25">
      <c r="A227"/>
      <c r="B227" s="17"/>
      <c r="C227" s="19">
        <v>2017</v>
      </c>
      <c r="D227" s="30" t="s">
        <v>1868</v>
      </c>
      <c r="E227" s="33" t="s">
        <v>1867</v>
      </c>
      <c r="F227" s="10">
        <v>531688.30000000005</v>
      </c>
      <c r="G227" s="10">
        <v>242598</v>
      </c>
      <c r="H227" s="11" t="s">
        <v>147</v>
      </c>
      <c r="I227" s="33" t="s">
        <v>1867</v>
      </c>
      <c r="J227" s="28">
        <v>186391.4</v>
      </c>
    </row>
    <row r="228" spans="1:10" x14ac:dyDescent="0.25">
      <c r="A228"/>
      <c r="B228" s="17"/>
      <c r="C228" s="19">
        <v>2018</v>
      </c>
      <c r="D228" s="30" t="s">
        <v>1868</v>
      </c>
      <c r="E228" s="30" t="s">
        <v>1867</v>
      </c>
      <c r="F228" s="10">
        <v>346511.5</v>
      </c>
      <c r="G228" s="10">
        <v>264867.5</v>
      </c>
      <c r="H228" s="11" t="s">
        <v>147</v>
      </c>
      <c r="I228" s="30" t="s">
        <v>1867</v>
      </c>
      <c r="J228" s="28">
        <v>218832.6</v>
      </c>
    </row>
    <row r="229" spans="1:10" x14ac:dyDescent="0.25">
      <c r="A229" s="22" t="s">
        <v>215</v>
      </c>
      <c r="B229" s="17" t="s">
        <v>216</v>
      </c>
      <c r="C229" s="19">
        <v>2013</v>
      </c>
      <c r="D229" s="34" t="s">
        <v>1867</v>
      </c>
      <c r="E229" s="34" t="s">
        <v>1867</v>
      </c>
      <c r="F229" s="10">
        <v>75805.100000000006</v>
      </c>
      <c r="G229" s="10">
        <v>34037.4</v>
      </c>
      <c r="H229" s="11" t="s">
        <v>147</v>
      </c>
      <c r="I229" s="28">
        <v>28342.7</v>
      </c>
      <c r="J229" s="28">
        <v>27590.9</v>
      </c>
    </row>
    <row r="230" spans="1:10" x14ac:dyDescent="0.25">
      <c r="A230"/>
      <c r="B230" s="17"/>
      <c r="C230" s="19">
        <v>2014</v>
      </c>
      <c r="D230" s="30" t="s">
        <v>1868</v>
      </c>
      <c r="E230" s="10">
        <v>134617.60000000001</v>
      </c>
      <c r="F230" s="10">
        <v>263978.90000000002</v>
      </c>
      <c r="G230" s="10">
        <v>73102.899999999994</v>
      </c>
      <c r="H230" s="11" t="s">
        <v>147</v>
      </c>
      <c r="I230" s="28">
        <v>30818</v>
      </c>
      <c r="J230" s="28">
        <v>30382.5</v>
      </c>
    </row>
    <row r="231" spans="1:10" x14ac:dyDescent="0.25">
      <c r="A231"/>
      <c r="B231" s="17"/>
      <c r="C231" s="19">
        <v>2015</v>
      </c>
      <c r="D231" s="30" t="s">
        <v>1868</v>
      </c>
      <c r="E231" s="10">
        <v>505275.3</v>
      </c>
      <c r="F231" s="10">
        <v>294970.10000000003</v>
      </c>
      <c r="G231" s="10">
        <v>88495.1</v>
      </c>
      <c r="H231" s="11" t="s">
        <v>147</v>
      </c>
      <c r="I231" s="28">
        <v>53113.9</v>
      </c>
      <c r="J231" s="28">
        <v>53113.9</v>
      </c>
    </row>
    <row r="232" spans="1:10" x14ac:dyDescent="0.25">
      <c r="A232"/>
      <c r="B232" s="17"/>
      <c r="C232" s="19">
        <v>2016</v>
      </c>
      <c r="D232" s="30" t="s">
        <v>1868</v>
      </c>
      <c r="E232" s="10">
        <v>84847.7</v>
      </c>
      <c r="F232" s="10">
        <v>389641.80000000005</v>
      </c>
      <c r="G232" s="10">
        <v>167649.79999999999</v>
      </c>
      <c r="H232" s="11" t="s">
        <v>147</v>
      </c>
      <c r="I232" s="28">
        <v>90333.6</v>
      </c>
      <c r="J232" s="28">
        <v>85321.3</v>
      </c>
    </row>
    <row r="233" spans="1:10" x14ac:dyDescent="0.25">
      <c r="A233"/>
      <c r="B233" s="17"/>
      <c r="C233" s="19">
        <v>2017</v>
      </c>
      <c r="D233" s="30" t="s">
        <v>1868</v>
      </c>
      <c r="E233" s="10">
        <v>1855712.5</v>
      </c>
      <c r="F233" s="10">
        <v>1396297.3</v>
      </c>
      <c r="G233" s="10">
        <v>194512.5</v>
      </c>
      <c r="H233" s="11" t="s">
        <v>147</v>
      </c>
      <c r="I233" s="28">
        <v>105420</v>
      </c>
      <c r="J233" s="28">
        <v>102931.5</v>
      </c>
    </row>
    <row r="234" spans="1:10" x14ac:dyDescent="0.25">
      <c r="A234"/>
      <c r="B234" s="17"/>
      <c r="C234" s="19">
        <v>2018</v>
      </c>
      <c r="D234" s="30" t="s">
        <v>1868</v>
      </c>
      <c r="E234" s="10">
        <v>1154340.2</v>
      </c>
      <c r="F234" s="10">
        <v>695397.4</v>
      </c>
      <c r="G234" s="10">
        <v>177560.6</v>
      </c>
      <c r="H234" s="11" t="s">
        <v>147</v>
      </c>
      <c r="I234" s="28">
        <v>104704.6</v>
      </c>
      <c r="J234" s="28">
        <v>103374.5</v>
      </c>
    </row>
    <row r="235" spans="1:10" x14ac:dyDescent="0.25">
      <c r="A235" s="22" t="s">
        <v>217</v>
      </c>
      <c r="B235" s="17" t="s">
        <v>218</v>
      </c>
      <c r="C235" s="19">
        <v>2013</v>
      </c>
      <c r="D235" s="30" t="s">
        <v>1868</v>
      </c>
      <c r="E235" s="34" t="s">
        <v>1867</v>
      </c>
      <c r="F235" s="10">
        <v>157729.19999999998</v>
      </c>
      <c r="G235" s="10">
        <v>30730.6</v>
      </c>
      <c r="H235" s="11" t="s">
        <v>147</v>
      </c>
      <c r="I235" s="28">
        <v>8157.6</v>
      </c>
      <c r="J235" s="28">
        <v>8157.6</v>
      </c>
    </row>
    <row r="236" spans="1:10" x14ac:dyDescent="0.25">
      <c r="A236"/>
      <c r="B236" s="17"/>
      <c r="C236" s="19">
        <v>2014</v>
      </c>
      <c r="D236" s="30" t="s">
        <v>1868</v>
      </c>
      <c r="E236" s="29" t="s">
        <v>1867</v>
      </c>
      <c r="F236" s="10">
        <v>32837</v>
      </c>
      <c r="G236" s="10">
        <v>14286.5</v>
      </c>
      <c r="H236" s="11" t="s">
        <v>147</v>
      </c>
      <c r="I236" s="29" t="s">
        <v>1867</v>
      </c>
      <c r="J236" s="28">
        <v>8414.2000000000007</v>
      </c>
    </row>
    <row r="237" spans="1:10" x14ac:dyDescent="0.25">
      <c r="A237"/>
      <c r="B237" s="17"/>
      <c r="C237" s="19">
        <v>2015</v>
      </c>
      <c r="D237" s="30" t="s">
        <v>1868</v>
      </c>
      <c r="E237" s="33" t="s">
        <v>1867</v>
      </c>
      <c r="F237" s="10">
        <v>112652.9</v>
      </c>
      <c r="G237" s="10">
        <v>67280.5</v>
      </c>
      <c r="H237" s="11" t="s">
        <v>147</v>
      </c>
      <c r="I237" s="33" t="s">
        <v>1867</v>
      </c>
      <c r="J237" s="28">
        <v>10170</v>
      </c>
    </row>
    <row r="238" spans="1:10" x14ac:dyDescent="0.25">
      <c r="A238"/>
      <c r="B238" s="17"/>
      <c r="C238" s="19">
        <v>2016</v>
      </c>
      <c r="D238" s="30" t="s">
        <v>1868</v>
      </c>
      <c r="E238" s="10">
        <v>781582.7</v>
      </c>
      <c r="F238" s="10">
        <v>86809.099999999991</v>
      </c>
      <c r="G238" s="10">
        <v>42567.5</v>
      </c>
      <c r="H238" s="11" t="s">
        <v>147</v>
      </c>
      <c r="I238" s="33" t="s">
        <v>1867</v>
      </c>
      <c r="J238" s="28">
        <v>15492.2</v>
      </c>
    </row>
    <row r="239" spans="1:10" x14ac:dyDescent="0.25">
      <c r="A239"/>
      <c r="B239" s="17"/>
      <c r="C239" s="19">
        <v>2017</v>
      </c>
      <c r="D239" s="30" t="s">
        <v>1868</v>
      </c>
      <c r="E239" s="33" t="s">
        <v>1867</v>
      </c>
      <c r="F239" s="10">
        <v>185904.5</v>
      </c>
      <c r="G239" s="10">
        <v>142803.1</v>
      </c>
      <c r="H239" s="11" t="s">
        <v>147</v>
      </c>
      <c r="I239" s="33" t="s">
        <v>1867</v>
      </c>
      <c r="J239" s="28">
        <v>22792.9</v>
      </c>
    </row>
    <row r="240" spans="1:10" x14ac:dyDescent="0.25">
      <c r="A240"/>
      <c r="B240" s="17"/>
      <c r="C240" s="19">
        <v>2018</v>
      </c>
      <c r="D240" s="30" t="s">
        <v>1868</v>
      </c>
      <c r="E240" s="30" t="s">
        <v>1867</v>
      </c>
      <c r="F240" s="10">
        <v>212597.9</v>
      </c>
      <c r="G240" s="30" t="s">
        <v>1867</v>
      </c>
      <c r="H240" s="11" t="s">
        <v>147</v>
      </c>
      <c r="I240" s="30" t="s">
        <v>1867</v>
      </c>
      <c r="J240" s="30" t="s">
        <v>1867</v>
      </c>
    </row>
    <row r="241" spans="1:10" x14ac:dyDescent="0.25">
      <c r="A241" s="21" t="s">
        <v>219</v>
      </c>
      <c r="B241" s="17" t="s">
        <v>220</v>
      </c>
      <c r="C241" s="19">
        <v>2013</v>
      </c>
      <c r="D241" s="30" t="s">
        <v>1868</v>
      </c>
      <c r="E241" s="34" t="s">
        <v>1867</v>
      </c>
      <c r="F241" s="10">
        <v>51969.4</v>
      </c>
      <c r="G241" s="10">
        <v>26232.6</v>
      </c>
      <c r="H241" s="11" t="s">
        <v>147</v>
      </c>
      <c r="I241" s="28">
        <v>731.1</v>
      </c>
      <c r="J241" s="28">
        <v>731.1</v>
      </c>
    </row>
    <row r="242" spans="1:10" x14ac:dyDescent="0.25">
      <c r="A242"/>
      <c r="B242" s="17"/>
      <c r="C242" s="19">
        <v>2014</v>
      </c>
      <c r="D242" s="30" t="s">
        <v>1868</v>
      </c>
      <c r="E242" s="29" t="s">
        <v>1867</v>
      </c>
      <c r="F242" s="10">
        <v>56747</v>
      </c>
      <c r="G242" s="10">
        <v>38161.4</v>
      </c>
      <c r="H242" s="11" t="s">
        <v>147</v>
      </c>
      <c r="I242" s="29" t="s">
        <v>1867</v>
      </c>
      <c r="J242" s="28">
        <v>1071.8</v>
      </c>
    </row>
    <row r="243" spans="1:10" x14ac:dyDescent="0.25">
      <c r="A243"/>
      <c r="B243" s="17"/>
      <c r="C243" s="19">
        <v>2015</v>
      </c>
      <c r="D243" s="30" t="s">
        <v>1868</v>
      </c>
      <c r="E243" s="33" t="s">
        <v>1867</v>
      </c>
      <c r="F243" s="10">
        <v>72018.100000000006</v>
      </c>
      <c r="G243" s="10">
        <v>55395.199999999997</v>
      </c>
      <c r="H243" s="11" t="s">
        <v>147</v>
      </c>
      <c r="I243" s="33" t="s">
        <v>1867</v>
      </c>
      <c r="J243" s="28">
        <v>1306.0999999999999</v>
      </c>
    </row>
    <row r="244" spans="1:10" x14ac:dyDescent="0.25">
      <c r="A244"/>
      <c r="B244" s="17"/>
      <c r="C244" s="19">
        <v>2016</v>
      </c>
      <c r="D244" s="30" t="s">
        <v>1868</v>
      </c>
      <c r="E244" s="10">
        <v>614.20000000000005</v>
      </c>
      <c r="F244" s="10">
        <v>101721.2</v>
      </c>
      <c r="G244" s="10">
        <v>74096</v>
      </c>
      <c r="H244" s="11" t="s">
        <v>147</v>
      </c>
      <c r="I244" s="33" t="s">
        <v>1867</v>
      </c>
      <c r="J244" s="28">
        <v>3506.7</v>
      </c>
    </row>
    <row r="245" spans="1:10" x14ac:dyDescent="0.25">
      <c r="A245"/>
      <c r="B245" s="17"/>
      <c r="C245" s="19">
        <v>2017</v>
      </c>
      <c r="D245" s="30" t="s">
        <v>1868</v>
      </c>
      <c r="E245" s="33" t="s">
        <v>1867</v>
      </c>
      <c r="F245" s="10">
        <v>86298.400000000009</v>
      </c>
      <c r="G245" s="10">
        <v>68051</v>
      </c>
      <c r="H245" s="11" t="s">
        <v>147</v>
      </c>
      <c r="I245" s="33" t="s">
        <v>1867</v>
      </c>
      <c r="J245" s="28">
        <v>11152.8</v>
      </c>
    </row>
    <row r="246" spans="1:10" x14ac:dyDescent="0.25">
      <c r="A246"/>
      <c r="B246" s="17"/>
      <c r="C246" s="19">
        <v>2018</v>
      </c>
      <c r="D246" s="30" t="s">
        <v>1868</v>
      </c>
      <c r="E246" s="30" t="s">
        <v>1867</v>
      </c>
      <c r="F246" s="10">
        <v>96261</v>
      </c>
      <c r="G246" s="30" t="s">
        <v>1867</v>
      </c>
      <c r="H246" s="11" t="s">
        <v>147</v>
      </c>
      <c r="I246" s="30" t="s">
        <v>1867</v>
      </c>
      <c r="J246" s="30" t="s">
        <v>1867</v>
      </c>
    </row>
    <row r="247" spans="1:10" x14ac:dyDescent="0.25">
      <c r="A247" s="22" t="s">
        <v>219</v>
      </c>
      <c r="B247" s="17" t="s">
        <v>221</v>
      </c>
      <c r="C247" s="19">
        <v>2013</v>
      </c>
      <c r="D247" s="30" t="s">
        <v>1868</v>
      </c>
      <c r="E247" s="34" t="s">
        <v>1867</v>
      </c>
      <c r="F247" s="10">
        <v>51969.4</v>
      </c>
      <c r="G247" s="10">
        <v>26232.6</v>
      </c>
      <c r="H247" s="11" t="s">
        <v>147</v>
      </c>
      <c r="I247" s="28">
        <v>731.1</v>
      </c>
      <c r="J247" s="28">
        <v>731.1</v>
      </c>
    </row>
    <row r="248" spans="1:10" x14ac:dyDescent="0.25">
      <c r="A248"/>
      <c r="B248" s="17"/>
      <c r="C248" s="19">
        <v>2014</v>
      </c>
      <c r="D248" s="30" t="s">
        <v>1868</v>
      </c>
      <c r="E248" s="29" t="s">
        <v>1867</v>
      </c>
      <c r="F248" s="10">
        <v>56747</v>
      </c>
      <c r="G248" s="10">
        <v>38161.4</v>
      </c>
      <c r="H248" s="11" t="s">
        <v>147</v>
      </c>
      <c r="I248" s="29" t="s">
        <v>1867</v>
      </c>
      <c r="J248" s="28">
        <v>1071.8</v>
      </c>
    </row>
    <row r="249" spans="1:10" x14ac:dyDescent="0.25">
      <c r="A249"/>
      <c r="B249" s="17"/>
      <c r="C249" s="19">
        <v>2015</v>
      </c>
      <c r="D249" s="30" t="s">
        <v>1868</v>
      </c>
      <c r="E249" s="33" t="s">
        <v>1867</v>
      </c>
      <c r="F249" s="10">
        <v>72018.100000000006</v>
      </c>
      <c r="G249" s="10">
        <v>55395.199999999997</v>
      </c>
      <c r="H249" s="11" t="s">
        <v>147</v>
      </c>
      <c r="I249" s="33" t="s">
        <v>1867</v>
      </c>
      <c r="J249" s="28">
        <v>1306.0999999999999</v>
      </c>
    </row>
    <row r="250" spans="1:10" x14ac:dyDescent="0.25">
      <c r="A250"/>
      <c r="B250" s="17"/>
      <c r="C250" s="19">
        <v>2016</v>
      </c>
      <c r="D250" s="30" t="s">
        <v>1868</v>
      </c>
      <c r="E250" s="10">
        <v>614.20000000000005</v>
      </c>
      <c r="F250" s="10">
        <v>101721.2</v>
      </c>
      <c r="G250" s="10">
        <v>74096</v>
      </c>
      <c r="H250" s="11" t="s">
        <v>147</v>
      </c>
      <c r="I250" s="33" t="s">
        <v>1867</v>
      </c>
      <c r="J250" s="28">
        <v>3506.7</v>
      </c>
    </row>
    <row r="251" spans="1:10" x14ac:dyDescent="0.25">
      <c r="A251"/>
      <c r="B251" s="17"/>
      <c r="C251" s="19">
        <v>2017</v>
      </c>
      <c r="D251" s="30" t="s">
        <v>1868</v>
      </c>
      <c r="E251" s="33" t="s">
        <v>1867</v>
      </c>
      <c r="F251" s="10">
        <v>86298.400000000009</v>
      </c>
      <c r="G251" s="10">
        <v>68051</v>
      </c>
      <c r="H251" s="11" t="s">
        <v>147</v>
      </c>
      <c r="I251" s="33" t="s">
        <v>1867</v>
      </c>
      <c r="J251" s="28">
        <v>11152.8</v>
      </c>
    </row>
    <row r="252" spans="1:10" x14ac:dyDescent="0.25">
      <c r="A252"/>
      <c r="B252" s="17"/>
      <c r="C252" s="19">
        <v>2018</v>
      </c>
      <c r="D252" s="30" t="s">
        <v>1868</v>
      </c>
      <c r="E252" s="30" t="s">
        <v>1867</v>
      </c>
      <c r="F252" s="10">
        <v>96261</v>
      </c>
      <c r="G252" s="30" t="s">
        <v>1867</v>
      </c>
      <c r="H252" s="11" t="s">
        <v>147</v>
      </c>
      <c r="I252" s="30" t="s">
        <v>1867</v>
      </c>
      <c r="J252" s="30" t="s">
        <v>1867</v>
      </c>
    </row>
    <row r="253" spans="1:10" x14ac:dyDescent="0.25">
      <c r="A253" s="20" t="s">
        <v>65</v>
      </c>
      <c r="B253" s="17" t="s">
        <v>26</v>
      </c>
      <c r="C253" s="19">
        <v>2013</v>
      </c>
      <c r="D253" s="30" t="s">
        <v>1868</v>
      </c>
      <c r="E253" s="10">
        <v>6650939.0999999996</v>
      </c>
      <c r="F253" s="10">
        <v>1237357.2000000002</v>
      </c>
      <c r="G253" s="10">
        <v>673995.5</v>
      </c>
      <c r="H253" s="28">
        <v>11287.6</v>
      </c>
      <c r="I253" s="28">
        <v>706224.3</v>
      </c>
      <c r="J253" s="28">
        <v>513592.2</v>
      </c>
    </row>
    <row r="254" spans="1:10" x14ac:dyDescent="0.25">
      <c r="A254"/>
      <c r="B254" s="17"/>
      <c r="C254" s="19">
        <v>2014</v>
      </c>
      <c r="D254" s="30" t="s">
        <v>1868</v>
      </c>
      <c r="E254" s="10">
        <v>7962831.0999999996</v>
      </c>
      <c r="F254" s="10">
        <v>1687580.4</v>
      </c>
      <c r="G254" s="10">
        <v>932128</v>
      </c>
      <c r="H254" s="28">
        <v>77136.100000000006</v>
      </c>
      <c r="I254" s="28">
        <v>927846</v>
      </c>
      <c r="J254" s="28">
        <v>721222.7</v>
      </c>
    </row>
    <row r="255" spans="1:10" x14ac:dyDescent="0.25">
      <c r="A255"/>
      <c r="B255" s="17"/>
      <c r="C255" s="19">
        <v>2015</v>
      </c>
      <c r="D255" s="30" t="s">
        <v>1868</v>
      </c>
      <c r="E255" s="10">
        <v>11297398.5</v>
      </c>
      <c r="F255" s="10">
        <v>2242229.9</v>
      </c>
      <c r="G255" s="10">
        <v>1424137.7</v>
      </c>
      <c r="H255" s="11" t="s">
        <v>147</v>
      </c>
      <c r="I255" s="28">
        <v>1347590.4</v>
      </c>
      <c r="J255" s="28">
        <v>1132138.3999999999</v>
      </c>
    </row>
    <row r="256" spans="1:10" x14ac:dyDescent="0.25">
      <c r="A256"/>
      <c r="B256" s="17"/>
      <c r="C256" s="19">
        <v>2016</v>
      </c>
      <c r="D256" s="30" t="s">
        <v>1868</v>
      </c>
      <c r="E256" s="11" t="s">
        <v>1867</v>
      </c>
      <c r="F256" s="33" t="s">
        <v>1867</v>
      </c>
      <c r="G256" s="10">
        <v>1894698</v>
      </c>
      <c r="H256" s="11" t="s">
        <v>1867</v>
      </c>
      <c r="I256" s="11" t="s">
        <v>1867</v>
      </c>
      <c r="J256" s="28">
        <v>1525615.8</v>
      </c>
    </row>
    <row r="257" spans="1:10" x14ac:dyDescent="0.25">
      <c r="A257"/>
      <c r="B257" s="17"/>
      <c r="C257" s="19">
        <v>2017</v>
      </c>
      <c r="D257" s="30" t="s">
        <v>1868</v>
      </c>
      <c r="E257" s="10">
        <v>14810561</v>
      </c>
      <c r="F257" s="10">
        <v>4459299.4000000004</v>
      </c>
      <c r="G257" s="10">
        <v>2351633.7999999998</v>
      </c>
      <c r="H257" s="28">
        <v>52414.8</v>
      </c>
      <c r="I257" s="28">
        <v>2687756.6</v>
      </c>
      <c r="J257" s="28">
        <v>1936877.2</v>
      </c>
    </row>
    <row r="258" spans="1:10" x14ac:dyDescent="0.25">
      <c r="A258"/>
      <c r="B258" s="17"/>
      <c r="C258" s="19">
        <v>2018</v>
      </c>
      <c r="D258" s="30" t="s">
        <v>1868</v>
      </c>
      <c r="E258" s="10">
        <v>18290813.900000002</v>
      </c>
      <c r="F258" s="10">
        <v>4958696.0999999996</v>
      </c>
      <c r="G258" s="10">
        <v>2901887.4000000004</v>
      </c>
      <c r="H258" s="28">
        <v>90096.1</v>
      </c>
      <c r="I258" s="28">
        <v>3147923.4</v>
      </c>
      <c r="J258" s="28">
        <v>2373950.7000000002</v>
      </c>
    </row>
    <row r="259" spans="1:10" x14ac:dyDescent="0.25">
      <c r="A259" s="21" t="s">
        <v>222</v>
      </c>
      <c r="B259" s="17" t="s">
        <v>223</v>
      </c>
      <c r="C259" s="19">
        <v>2013</v>
      </c>
      <c r="D259" s="30" t="s">
        <v>1868</v>
      </c>
      <c r="E259" s="34" t="s">
        <v>1867</v>
      </c>
      <c r="F259" s="34" t="s">
        <v>1867</v>
      </c>
      <c r="G259" s="10">
        <v>135803.5</v>
      </c>
      <c r="H259" s="11" t="s">
        <v>1867</v>
      </c>
      <c r="I259" s="11" t="s">
        <v>1867</v>
      </c>
      <c r="J259" s="28">
        <v>96203.7</v>
      </c>
    </row>
    <row r="260" spans="1:10" x14ac:dyDescent="0.25">
      <c r="A260"/>
      <c r="B260" s="17"/>
      <c r="C260" s="19">
        <v>2014</v>
      </c>
      <c r="D260" s="30" t="s">
        <v>1868</v>
      </c>
      <c r="E260" s="29" t="s">
        <v>1867</v>
      </c>
      <c r="F260" s="10">
        <v>369835.5</v>
      </c>
      <c r="G260" s="10">
        <v>157519.9</v>
      </c>
      <c r="H260" s="11" t="s">
        <v>1867</v>
      </c>
      <c r="I260" s="11" t="s">
        <v>1867</v>
      </c>
      <c r="J260" s="28">
        <v>119999.8</v>
      </c>
    </row>
    <row r="261" spans="1:10" x14ac:dyDescent="0.25">
      <c r="A261"/>
      <c r="B261" s="17"/>
      <c r="C261" s="19">
        <v>2015</v>
      </c>
      <c r="D261" s="30" t="s">
        <v>1868</v>
      </c>
      <c r="E261" s="10">
        <v>1842140</v>
      </c>
      <c r="F261" s="10">
        <v>471162.19999999995</v>
      </c>
      <c r="G261" s="10">
        <v>207096.90000000002</v>
      </c>
      <c r="H261" s="11" t="s">
        <v>147</v>
      </c>
      <c r="I261" s="28">
        <v>189246.1</v>
      </c>
      <c r="J261" s="28">
        <v>170699.1</v>
      </c>
    </row>
    <row r="262" spans="1:10" x14ac:dyDescent="0.25">
      <c r="A262"/>
      <c r="B262" s="17"/>
      <c r="C262" s="19">
        <v>2016</v>
      </c>
      <c r="D262" s="30" t="s">
        <v>1868</v>
      </c>
      <c r="E262" s="10">
        <v>2286343.7000000002</v>
      </c>
      <c r="F262" s="10">
        <v>678912.4</v>
      </c>
      <c r="G262" s="10">
        <v>291438</v>
      </c>
      <c r="H262" s="11" t="s">
        <v>147</v>
      </c>
      <c r="I262" s="28">
        <v>236274.8</v>
      </c>
      <c r="J262" s="28">
        <v>198001.2</v>
      </c>
    </row>
    <row r="263" spans="1:10" x14ac:dyDescent="0.25">
      <c r="A263"/>
      <c r="B263" s="17"/>
      <c r="C263" s="19">
        <v>2017</v>
      </c>
      <c r="D263" s="30" t="s">
        <v>1868</v>
      </c>
      <c r="E263" s="10">
        <v>2854473.3</v>
      </c>
      <c r="F263" s="10">
        <v>1106645.7</v>
      </c>
      <c r="G263" s="10">
        <v>325078.19999999995</v>
      </c>
      <c r="H263" s="11" t="s">
        <v>147</v>
      </c>
      <c r="I263" s="28">
        <v>519714.7</v>
      </c>
      <c r="J263" s="28">
        <v>250101.8</v>
      </c>
    </row>
    <row r="264" spans="1:10" x14ac:dyDescent="0.25">
      <c r="A264"/>
      <c r="B264" s="17"/>
      <c r="C264" s="19">
        <v>2018</v>
      </c>
      <c r="D264" s="30" t="s">
        <v>1868</v>
      </c>
      <c r="E264" s="10">
        <v>3478822.1</v>
      </c>
      <c r="F264" s="10">
        <v>1153651.8</v>
      </c>
      <c r="G264" s="10">
        <v>376134.19999999995</v>
      </c>
      <c r="H264" s="11" t="s">
        <v>147</v>
      </c>
      <c r="I264" s="28">
        <v>391388.4</v>
      </c>
      <c r="J264" s="28">
        <v>299991.3</v>
      </c>
    </row>
    <row r="265" spans="1:10" x14ac:dyDescent="0.25">
      <c r="A265" s="22" t="s">
        <v>222</v>
      </c>
      <c r="B265" s="17" t="s">
        <v>224</v>
      </c>
      <c r="C265" s="19">
        <v>2013</v>
      </c>
      <c r="D265" s="30" t="s">
        <v>1868</v>
      </c>
      <c r="E265" s="34" t="s">
        <v>1867</v>
      </c>
      <c r="F265" s="34" t="s">
        <v>1867</v>
      </c>
      <c r="G265" s="10">
        <v>135803.5</v>
      </c>
      <c r="H265" s="11" t="s">
        <v>1867</v>
      </c>
      <c r="I265" s="11" t="s">
        <v>1867</v>
      </c>
      <c r="J265" s="28">
        <v>96203.7</v>
      </c>
    </row>
    <row r="266" spans="1:10" x14ac:dyDescent="0.25">
      <c r="A266"/>
      <c r="B266" s="17"/>
      <c r="C266" s="19">
        <v>2014</v>
      </c>
      <c r="D266" s="30" t="s">
        <v>1868</v>
      </c>
      <c r="E266" s="29" t="s">
        <v>1867</v>
      </c>
      <c r="F266" s="10">
        <v>369835.5</v>
      </c>
      <c r="G266" s="10">
        <v>157519.9</v>
      </c>
      <c r="H266" s="11" t="s">
        <v>1867</v>
      </c>
      <c r="I266" s="11" t="s">
        <v>1867</v>
      </c>
      <c r="J266" s="28">
        <v>119999.8</v>
      </c>
    </row>
    <row r="267" spans="1:10" x14ac:dyDescent="0.25">
      <c r="A267"/>
      <c r="B267" s="17"/>
      <c r="C267" s="19">
        <v>2015</v>
      </c>
      <c r="D267" s="30" t="s">
        <v>1868</v>
      </c>
      <c r="E267" s="10">
        <v>1842140</v>
      </c>
      <c r="F267" s="10">
        <v>471162.19999999995</v>
      </c>
      <c r="G267" s="10">
        <v>207096.90000000002</v>
      </c>
      <c r="H267" s="11" t="s">
        <v>147</v>
      </c>
      <c r="I267" s="28">
        <v>189246.1</v>
      </c>
      <c r="J267" s="28">
        <v>170699.1</v>
      </c>
    </row>
    <row r="268" spans="1:10" x14ac:dyDescent="0.25">
      <c r="A268"/>
      <c r="B268" s="17"/>
      <c r="C268" s="19">
        <v>2016</v>
      </c>
      <c r="D268" s="30" t="s">
        <v>1868</v>
      </c>
      <c r="E268" s="10">
        <v>2286343.7000000002</v>
      </c>
      <c r="F268" s="10">
        <v>678912.4</v>
      </c>
      <c r="G268" s="10">
        <v>291438</v>
      </c>
      <c r="H268" s="11" t="s">
        <v>147</v>
      </c>
      <c r="I268" s="28">
        <v>236274.8</v>
      </c>
      <c r="J268" s="28">
        <v>198001.2</v>
      </c>
    </row>
    <row r="269" spans="1:10" x14ac:dyDescent="0.25">
      <c r="A269"/>
      <c r="B269" s="17"/>
      <c r="C269" s="19">
        <v>2017</v>
      </c>
      <c r="D269" s="30" t="s">
        <v>1868</v>
      </c>
      <c r="E269" s="10">
        <v>2854473.3</v>
      </c>
      <c r="F269" s="10">
        <v>1106645.7</v>
      </c>
      <c r="G269" s="10">
        <v>325078.19999999995</v>
      </c>
      <c r="H269" s="11" t="s">
        <v>147</v>
      </c>
      <c r="I269" s="28">
        <v>519714.7</v>
      </c>
      <c r="J269" s="28">
        <v>250101.8</v>
      </c>
    </row>
    <row r="270" spans="1:10" x14ac:dyDescent="0.25">
      <c r="A270"/>
      <c r="B270" s="17"/>
      <c r="C270" s="19">
        <v>2018</v>
      </c>
      <c r="D270" s="30" t="s">
        <v>1868</v>
      </c>
      <c r="E270" s="10">
        <v>3478822.1</v>
      </c>
      <c r="F270" s="10">
        <v>1153651.8</v>
      </c>
      <c r="G270" s="10">
        <v>376134.19999999995</v>
      </c>
      <c r="H270" s="11" t="s">
        <v>147</v>
      </c>
      <c r="I270" s="28">
        <v>391388.4</v>
      </c>
      <c r="J270" s="28">
        <v>299991.3</v>
      </c>
    </row>
    <row r="271" spans="1:10" x14ac:dyDescent="0.25">
      <c r="A271" s="21" t="s">
        <v>225</v>
      </c>
      <c r="B271" s="17" t="s">
        <v>226</v>
      </c>
      <c r="C271" s="19">
        <v>2013</v>
      </c>
      <c r="D271" s="30" t="s">
        <v>1868</v>
      </c>
      <c r="E271" s="10">
        <v>4781651.4000000004</v>
      </c>
      <c r="F271" s="10">
        <v>752890</v>
      </c>
      <c r="G271" s="10">
        <v>439625.6</v>
      </c>
      <c r="H271" s="11" t="s">
        <v>147</v>
      </c>
      <c r="I271" s="28">
        <v>483364.2</v>
      </c>
      <c r="J271" s="28">
        <v>334965.2</v>
      </c>
    </row>
    <row r="272" spans="1:10" x14ac:dyDescent="0.25">
      <c r="A272"/>
      <c r="B272" s="17"/>
      <c r="C272" s="19">
        <v>2014</v>
      </c>
      <c r="D272" s="30" t="s">
        <v>1868</v>
      </c>
      <c r="E272" s="29" t="s">
        <v>1867</v>
      </c>
      <c r="F272" s="10">
        <v>1010662.8999999999</v>
      </c>
      <c r="G272" s="10">
        <v>640727.9</v>
      </c>
      <c r="H272" s="11" t="s">
        <v>1867</v>
      </c>
      <c r="I272" s="11" t="s">
        <v>1867</v>
      </c>
      <c r="J272" s="28">
        <v>491066.9</v>
      </c>
    </row>
    <row r="273" spans="1:10" x14ac:dyDescent="0.25">
      <c r="A273"/>
      <c r="B273" s="17"/>
      <c r="C273" s="19">
        <v>2015</v>
      </c>
      <c r="D273" s="30" t="s">
        <v>1868</v>
      </c>
      <c r="E273" s="10">
        <v>8718221.1000000015</v>
      </c>
      <c r="F273" s="10">
        <v>1421726.8</v>
      </c>
      <c r="G273" s="10">
        <v>1002983.3</v>
      </c>
      <c r="H273" s="11" t="s">
        <v>147</v>
      </c>
      <c r="I273" s="28">
        <v>966648.8</v>
      </c>
      <c r="J273" s="28">
        <v>787906.3</v>
      </c>
    </row>
    <row r="274" spans="1:10" x14ac:dyDescent="0.25">
      <c r="A274"/>
      <c r="B274" s="17"/>
      <c r="C274" s="19">
        <v>2016</v>
      </c>
      <c r="D274" s="30" t="s">
        <v>1868</v>
      </c>
      <c r="E274" s="11" t="s">
        <v>1867</v>
      </c>
      <c r="F274" s="33" t="s">
        <v>1867</v>
      </c>
      <c r="G274" s="10">
        <v>1261462.3999999999</v>
      </c>
      <c r="H274" s="11" t="s">
        <v>1867</v>
      </c>
      <c r="I274" s="11" t="s">
        <v>1867</v>
      </c>
      <c r="J274" s="28">
        <v>1038751.7</v>
      </c>
    </row>
    <row r="275" spans="1:10" x14ac:dyDescent="0.25">
      <c r="A275"/>
      <c r="B275" s="17"/>
      <c r="C275" s="19">
        <v>2017</v>
      </c>
      <c r="D275" s="30" t="s">
        <v>1868</v>
      </c>
      <c r="E275" s="33" t="s">
        <v>1867</v>
      </c>
      <c r="F275" s="33" t="s">
        <v>1867</v>
      </c>
      <c r="G275" s="10">
        <v>1503015.9</v>
      </c>
      <c r="H275" s="11" t="s">
        <v>1867</v>
      </c>
      <c r="I275" s="11" t="s">
        <v>1867</v>
      </c>
      <c r="J275" s="28">
        <v>1262824.2</v>
      </c>
    </row>
    <row r="276" spans="1:10" x14ac:dyDescent="0.25">
      <c r="A276"/>
      <c r="B276" s="17"/>
      <c r="C276" s="19">
        <v>2018</v>
      </c>
      <c r="D276" s="30" t="s">
        <v>1868</v>
      </c>
      <c r="E276" s="30" t="s">
        <v>1867</v>
      </c>
      <c r="F276" s="30" t="s">
        <v>1867</v>
      </c>
      <c r="G276" s="10">
        <v>1801499.3</v>
      </c>
      <c r="H276" s="11" t="s">
        <v>1867</v>
      </c>
      <c r="I276" s="11" t="s">
        <v>1867</v>
      </c>
      <c r="J276" s="28">
        <v>1517995.5</v>
      </c>
    </row>
    <row r="277" spans="1:10" x14ac:dyDescent="0.25">
      <c r="A277" s="22" t="s">
        <v>225</v>
      </c>
      <c r="B277" s="17" t="s">
        <v>227</v>
      </c>
      <c r="C277" s="19">
        <v>2013</v>
      </c>
      <c r="D277" s="30" t="s">
        <v>1868</v>
      </c>
      <c r="E277" s="10">
        <v>4781651.4000000004</v>
      </c>
      <c r="F277" s="10">
        <v>752890</v>
      </c>
      <c r="G277" s="10">
        <v>439625.6</v>
      </c>
      <c r="H277" s="11" t="s">
        <v>147</v>
      </c>
      <c r="I277" s="28">
        <v>483364.2</v>
      </c>
      <c r="J277" s="28">
        <v>334965.2</v>
      </c>
    </row>
    <row r="278" spans="1:10" x14ac:dyDescent="0.25">
      <c r="A278"/>
      <c r="B278" s="17"/>
      <c r="C278" s="19">
        <v>2014</v>
      </c>
      <c r="D278" s="30" t="s">
        <v>1868</v>
      </c>
      <c r="E278" s="29" t="s">
        <v>1867</v>
      </c>
      <c r="F278" s="10">
        <v>1010662.8999999999</v>
      </c>
      <c r="G278" s="10">
        <v>640727.9</v>
      </c>
      <c r="H278" s="11" t="s">
        <v>1867</v>
      </c>
      <c r="I278" s="11" t="s">
        <v>1867</v>
      </c>
      <c r="J278" s="28">
        <v>491066.9</v>
      </c>
    </row>
    <row r="279" spans="1:10" x14ac:dyDescent="0.25">
      <c r="A279"/>
      <c r="B279" s="17"/>
      <c r="C279" s="19">
        <v>2015</v>
      </c>
      <c r="D279" s="30" t="s">
        <v>1868</v>
      </c>
      <c r="E279" s="10">
        <v>8718221.1000000015</v>
      </c>
      <c r="F279" s="10">
        <v>1421726.8</v>
      </c>
      <c r="G279" s="10">
        <v>1002983.3</v>
      </c>
      <c r="H279" s="11" t="s">
        <v>147</v>
      </c>
      <c r="I279" s="28">
        <v>966648.8</v>
      </c>
      <c r="J279" s="28">
        <v>787906.3</v>
      </c>
    </row>
    <row r="280" spans="1:10" x14ac:dyDescent="0.25">
      <c r="A280"/>
      <c r="B280" s="17"/>
      <c r="C280" s="19">
        <v>2016</v>
      </c>
      <c r="D280" s="30" t="s">
        <v>1868</v>
      </c>
      <c r="E280" s="11" t="s">
        <v>1867</v>
      </c>
      <c r="F280" s="33" t="s">
        <v>1867</v>
      </c>
      <c r="G280" s="10">
        <v>1261462.3999999999</v>
      </c>
      <c r="H280" s="11" t="s">
        <v>1867</v>
      </c>
      <c r="I280" s="11" t="s">
        <v>1867</v>
      </c>
      <c r="J280" s="28">
        <v>1038751.7</v>
      </c>
    </row>
    <row r="281" spans="1:10" x14ac:dyDescent="0.25">
      <c r="A281"/>
      <c r="B281" s="17"/>
      <c r="C281" s="19">
        <v>2017</v>
      </c>
      <c r="D281" s="30" t="s">
        <v>1868</v>
      </c>
      <c r="E281" s="33" t="s">
        <v>1867</v>
      </c>
      <c r="F281" s="33" t="s">
        <v>1867</v>
      </c>
      <c r="G281" s="10">
        <v>1503015.9</v>
      </c>
      <c r="H281" s="11" t="s">
        <v>1867</v>
      </c>
      <c r="I281" s="11" t="s">
        <v>1867</v>
      </c>
      <c r="J281" s="28">
        <v>1262824.2</v>
      </c>
    </row>
    <row r="282" spans="1:10" x14ac:dyDescent="0.25">
      <c r="A282"/>
      <c r="B282" s="17"/>
      <c r="C282" s="19">
        <v>2018</v>
      </c>
      <c r="D282" s="30" t="s">
        <v>1868</v>
      </c>
      <c r="E282" s="30" t="s">
        <v>1867</v>
      </c>
      <c r="F282" s="30" t="s">
        <v>1867</v>
      </c>
      <c r="G282" s="10">
        <v>1801499.3</v>
      </c>
      <c r="H282" s="11" t="s">
        <v>1867</v>
      </c>
      <c r="I282" s="11" t="s">
        <v>1867</v>
      </c>
      <c r="J282" s="28">
        <v>1517995.5</v>
      </c>
    </row>
    <row r="283" spans="1:10" x14ac:dyDescent="0.25">
      <c r="A283" s="21" t="s">
        <v>228</v>
      </c>
      <c r="B283" s="17" t="s">
        <v>229</v>
      </c>
      <c r="C283" s="19">
        <v>2013</v>
      </c>
      <c r="D283" s="30" t="s">
        <v>1868</v>
      </c>
      <c r="E283" s="34" t="s">
        <v>1867</v>
      </c>
      <c r="F283" s="34" t="s">
        <v>1867</v>
      </c>
      <c r="G283" s="10">
        <v>35907.599999999999</v>
      </c>
      <c r="H283" s="11" t="s">
        <v>1867</v>
      </c>
      <c r="I283" s="11" t="s">
        <v>1867</v>
      </c>
      <c r="J283" s="28">
        <v>35126.9</v>
      </c>
    </row>
    <row r="284" spans="1:10" x14ac:dyDescent="0.25">
      <c r="A284"/>
      <c r="B284" s="17"/>
      <c r="C284" s="19">
        <v>2014</v>
      </c>
      <c r="D284" s="30" t="s">
        <v>1868</v>
      </c>
      <c r="E284" s="10">
        <v>40231.800000000003</v>
      </c>
      <c r="F284" s="10">
        <v>58115.199999999997</v>
      </c>
      <c r="G284" s="10">
        <v>43539.1</v>
      </c>
      <c r="H284" s="28">
        <v>40231.800000000003</v>
      </c>
      <c r="I284" s="28">
        <v>44233.899999999994</v>
      </c>
      <c r="J284" s="28">
        <v>40237.699999999997</v>
      </c>
    </row>
    <row r="285" spans="1:10" x14ac:dyDescent="0.25">
      <c r="A285"/>
      <c r="B285" s="17"/>
      <c r="C285" s="19">
        <v>2015</v>
      </c>
      <c r="D285" s="30" t="s">
        <v>1868</v>
      </c>
      <c r="E285" s="30" t="s">
        <v>1868</v>
      </c>
      <c r="F285" s="10">
        <v>87092.9</v>
      </c>
      <c r="G285" s="10">
        <v>80859.700000000012</v>
      </c>
      <c r="H285" s="11" t="s">
        <v>147</v>
      </c>
      <c r="I285" s="28">
        <v>79974.899999999994</v>
      </c>
      <c r="J285" s="28">
        <v>77998.100000000006</v>
      </c>
    </row>
    <row r="286" spans="1:10" x14ac:dyDescent="0.25">
      <c r="A286"/>
      <c r="B286" s="17"/>
      <c r="C286" s="19">
        <v>2016</v>
      </c>
      <c r="D286" s="30" t="s">
        <v>1868</v>
      </c>
      <c r="E286" s="30" t="s">
        <v>1868</v>
      </c>
      <c r="F286" s="10">
        <v>186777.2</v>
      </c>
      <c r="G286" s="10">
        <v>179998.09999999998</v>
      </c>
      <c r="H286" s="11" t="s">
        <v>147</v>
      </c>
      <c r="I286" s="28">
        <v>151497.20000000001</v>
      </c>
      <c r="J286" s="28">
        <v>149041.29999999999</v>
      </c>
    </row>
    <row r="287" spans="1:10" x14ac:dyDescent="0.25">
      <c r="A287"/>
      <c r="B287" s="17"/>
      <c r="C287" s="19">
        <v>2017</v>
      </c>
      <c r="D287" s="30" t="s">
        <v>1868</v>
      </c>
      <c r="E287" s="33" t="s">
        <v>1867</v>
      </c>
      <c r="F287" s="10">
        <v>533564.5</v>
      </c>
      <c r="G287" s="10">
        <v>311935.7</v>
      </c>
      <c r="H287" s="11" t="s">
        <v>1867</v>
      </c>
      <c r="I287" s="28">
        <v>265734.8</v>
      </c>
      <c r="J287" s="28">
        <v>261648.3</v>
      </c>
    </row>
    <row r="288" spans="1:10" x14ac:dyDescent="0.25">
      <c r="A288"/>
      <c r="B288" s="17"/>
      <c r="C288" s="19">
        <v>2018</v>
      </c>
      <c r="D288" s="30" t="s">
        <v>1868</v>
      </c>
      <c r="E288" s="30" t="s">
        <v>1867</v>
      </c>
      <c r="F288" s="30" t="s">
        <v>1867</v>
      </c>
      <c r="G288" s="10">
        <v>404272.2</v>
      </c>
      <c r="H288" s="11" t="s">
        <v>1867</v>
      </c>
      <c r="I288" s="11" t="s">
        <v>1867</v>
      </c>
      <c r="J288" s="28">
        <v>355300.7</v>
      </c>
    </row>
    <row r="289" spans="1:10" x14ac:dyDescent="0.25">
      <c r="A289" s="22" t="s">
        <v>228</v>
      </c>
      <c r="B289" s="17" t="s">
        <v>230</v>
      </c>
      <c r="C289" s="19">
        <v>2013</v>
      </c>
      <c r="D289" s="30" t="s">
        <v>1868</v>
      </c>
      <c r="E289" s="34" t="s">
        <v>1867</v>
      </c>
      <c r="F289" s="34" t="s">
        <v>1867</v>
      </c>
      <c r="G289" s="10">
        <v>35907.599999999999</v>
      </c>
      <c r="H289" s="11" t="s">
        <v>1867</v>
      </c>
      <c r="I289" s="11" t="s">
        <v>1867</v>
      </c>
      <c r="J289" s="28">
        <v>35126.9</v>
      </c>
    </row>
    <row r="290" spans="1:10" x14ac:dyDescent="0.25">
      <c r="A290"/>
      <c r="B290" s="17"/>
      <c r="C290" s="19">
        <v>2014</v>
      </c>
      <c r="D290" s="30" t="s">
        <v>1868</v>
      </c>
      <c r="E290" s="10">
        <v>40231.800000000003</v>
      </c>
      <c r="F290" s="10">
        <v>58115.199999999997</v>
      </c>
      <c r="G290" s="10">
        <v>43539.1</v>
      </c>
      <c r="H290" s="28">
        <v>40231.800000000003</v>
      </c>
      <c r="I290" s="28">
        <v>44233.899999999994</v>
      </c>
      <c r="J290" s="28">
        <v>40237.699999999997</v>
      </c>
    </row>
    <row r="291" spans="1:10" x14ac:dyDescent="0.25">
      <c r="A291"/>
      <c r="B291" s="17"/>
      <c r="C291" s="19">
        <v>2015</v>
      </c>
      <c r="D291" s="30" t="s">
        <v>1868</v>
      </c>
      <c r="E291" s="30" t="s">
        <v>1868</v>
      </c>
      <c r="F291" s="10">
        <v>87092.9</v>
      </c>
      <c r="G291" s="10">
        <v>80859.700000000012</v>
      </c>
      <c r="H291" s="11" t="s">
        <v>147</v>
      </c>
      <c r="I291" s="28">
        <v>79974.899999999994</v>
      </c>
      <c r="J291" s="28">
        <v>77998.100000000006</v>
      </c>
    </row>
    <row r="292" spans="1:10" x14ac:dyDescent="0.25">
      <c r="A292"/>
      <c r="B292" s="17"/>
      <c r="C292" s="19">
        <v>2016</v>
      </c>
      <c r="D292" s="30" t="s">
        <v>1868</v>
      </c>
      <c r="E292" s="30" t="s">
        <v>1868</v>
      </c>
      <c r="F292" s="10">
        <v>186777.2</v>
      </c>
      <c r="G292" s="10">
        <v>179998.09999999998</v>
      </c>
      <c r="H292" s="11" t="s">
        <v>147</v>
      </c>
      <c r="I292" s="28">
        <v>151497.20000000001</v>
      </c>
      <c r="J292" s="28">
        <v>149041.29999999999</v>
      </c>
    </row>
    <row r="293" spans="1:10" x14ac:dyDescent="0.25">
      <c r="A293"/>
      <c r="B293" s="17"/>
      <c r="C293" s="19">
        <v>2017</v>
      </c>
      <c r="D293" s="30" t="s">
        <v>1868</v>
      </c>
      <c r="E293" s="33" t="s">
        <v>1867</v>
      </c>
      <c r="F293" s="10">
        <v>533564.5</v>
      </c>
      <c r="G293" s="10">
        <v>311935.7</v>
      </c>
      <c r="H293" s="11" t="s">
        <v>1867</v>
      </c>
      <c r="I293" s="28">
        <v>265734.8</v>
      </c>
      <c r="J293" s="28">
        <v>261648.3</v>
      </c>
    </row>
    <row r="294" spans="1:10" x14ac:dyDescent="0.25">
      <c r="A294"/>
      <c r="B294" s="17"/>
      <c r="C294" s="19">
        <v>2018</v>
      </c>
      <c r="D294" s="30" t="s">
        <v>1868</v>
      </c>
      <c r="E294" s="30" t="s">
        <v>1867</v>
      </c>
      <c r="F294" s="30" t="s">
        <v>1867</v>
      </c>
      <c r="G294" s="10">
        <v>404272.2</v>
      </c>
      <c r="H294" s="11" t="s">
        <v>1867</v>
      </c>
      <c r="I294" s="11" t="s">
        <v>1867</v>
      </c>
      <c r="J294" s="28">
        <v>355300.7</v>
      </c>
    </row>
    <row r="295" spans="1:10" x14ac:dyDescent="0.25">
      <c r="A295" s="21" t="s">
        <v>231</v>
      </c>
      <c r="B295" s="17" t="s">
        <v>232</v>
      </c>
      <c r="C295" s="19">
        <v>2013</v>
      </c>
      <c r="D295" s="30" t="s">
        <v>1868</v>
      </c>
      <c r="E295" s="34" t="s">
        <v>1867</v>
      </c>
      <c r="F295" s="34" t="s">
        <v>1867</v>
      </c>
      <c r="G295" s="10">
        <v>62658.8</v>
      </c>
      <c r="H295" s="11" t="s">
        <v>1867</v>
      </c>
      <c r="I295" s="11" t="s">
        <v>1867</v>
      </c>
      <c r="J295" s="28">
        <v>47296.4</v>
      </c>
    </row>
    <row r="296" spans="1:10" x14ac:dyDescent="0.25">
      <c r="A296"/>
      <c r="B296" s="17"/>
      <c r="C296" s="19">
        <v>2014</v>
      </c>
      <c r="D296" s="30" t="s">
        <v>1868</v>
      </c>
      <c r="E296" s="10">
        <v>602509</v>
      </c>
      <c r="F296" s="10">
        <v>248966.8</v>
      </c>
      <c r="G296" s="10">
        <v>90341.1</v>
      </c>
      <c r="H296" s="11" t="s">
        <v>147</v>
      </c>
      <c r="I296" s="28">
        <v>84164.4</v>
      </c>
      <c r="J296" s="28">
        <v>69918.3</v>
      </c>
    </row>
    <row r="297" spans="1:10" x14ac:dyDescent="0.25">
      <c r="A297"/>
      <c r="B297" s="17"/>
      <c r="C297" s="19">
        <v>2015</v>
      </c>
      <c r="D297" s="30" t="s">
        <v>1868</v>
      </c>
      <c r="E297" s="10">
        <v>737037.4</v>
      </c>
      <c r="F297" s="10">
        <v>262248</v>
      </c>
      <c r="G297" s="10">
        <v>133197.79999999999</v>
      </c>
      <c r="H297" s="11" t="s">
        <v>147</v>
      </c>
      <c r="I297" s="28">
        <v>111720.6</v>
      </c>
      <c r="J297" s="28">
        <v>95534.9</v>
      </c>
    </row>
    <row r="298" spans="1:10" x14ac:dyDescent="0.25">
      <c r="A298"/>
      <c r="B298" s="17"/>
      <c r="C298" s="19">
        <v>2016</v>
      </c>
      <c r="D298" s="30" t="s">
        <v>1868</v>
      </c>
      <c r="E298" s="10">
        <v>620630.70000000007</v>
      </c>
      <c r="F298" s="10">
        <v>308614.40000000002</v>
      </c>
      <c r="G298" s="10">
        <v>161799.5</v>
      </c>
      <c r="H298" s="11" t="s">
        <v>147</v>
      </c>
      <c r="I298" s="28">
        <v>167341.4</v>
      </c>
      <c r="J298" s="28">
        <v>139821.6</v>
      </c>
    </row>
    <row r="299" spans="1:10" x14ac:dyDescent="0.25">
      <c r="A299"/>
      <c r="B299" s="17"/>
      <c r="C299" s="19">
        <v>2017</v>
      </c>
      <c r="D299" s="30" t="s">
        <v>1868</v>
      </c>
      <c r="E299" s="10">
        <v>648205.9</v>
      </c>
      <c r="F299" s="10">
        <v>409510.9</v>
      </c>
      <c r="G299" s="10">
        <v>211604</v>
      </c>
      <c r="H299" s="11" t="s">
        <v>147</v>
      </c>
      <c r="I299" s="28">
        <v>200343</v>
      </c>
      <c r="J299" s="28">
        <v>162302.9</v>
      </c>
    </row>
    <row r="300" spans="1:10" x14ac:dyDescent="0.25">
      <c r="A300"/>
      <c r="B300" s="17"/>
      <c r="C300" s="19">
        <v>2018</v>
      </c>
      <c r="D300" s="30" t="s">
        <v>1868</v>
      </c>
      <c r="E300" s="10">
        <v>594863.4</v>
      </c>
      <c r="F300" s="10">
        <v>512695.9</v>
      </c>
      <c r="G300" s="10">
        <v>319981.7</v>
      </c>
      <c r="H300" s="11" t="s">
        <v>147</v>
      </c>
      <c r="I300" s="28">
        <v>252682.2</v>
      </c>
      <c r="J300" s="28">
        <v>200663.2</v>
      </c>
    </row>
    <row r="301" spans="1:10" x14ac:dyDescent="0.25">
      <c r="A301" s="22" t="s">
        <v>231</v>
      </c>
      <c r="B301" s="17" t="s">
        <v>233</v>
      </c>
      <c r="C301" s="19">
        <v>2013</v>
      </c>
      <c r="D301" s="30" t="s">
        <v>1868</v>
      </c>
      <c r="E301" s="34" t="s">
        <v>1867</v>
      </c>
      <c r="F301" s="34" t="s">
        <v>1867</v>
      </c>
      <c r="G301" s="10">
        <v>62658.8</v>
      </c>
      <c r="H301" s="11" t="s">
        <v>1867</v>
      </c>
      <c r="I301" s="11" t="s">
        <v>1867</v>
      </c>
      <c r="J301" s="28">
        <v>47296.4</v>
      </c>
    </row>
    <row r="302" spans="1:10" x14ac:dyDescent="0.25">
      <c r="A302"/>
      <c r="B302" s="17"/>
      <c r="C302" s="19">
        <v>2014</v>
      </c>
      <c r="D302" s="30" t="s">
        <v>1868</v>
      </c>
      <c r="E302" s="10">
        <v>602509</v>
      </c>
      <c r="F302" s="10">
        <v>248966.8</v>
      </c>
      <c r="G302" s="10">
        <v>90341.1</v>
      </c>
      <c r="H302" s="11" t="s">
        <v>147</v>
      </c>
      <c r="I302" s="28">
        <v>84164.4</v>
      </c>
      <c r="J302" s="28">
        <v>69918.3</v>
      </c>
    </row>
    <row r="303" spans="1:10" x14ac:dyDescent="0.25">
      <c r="A303"/>
      <c r="B303" s="17"/>
      <c r="C303" s="19">
        <v>2015</v>
      </c>
      <c r="D303" s="30" t="s">
        <v>1868</v>
      </c>
      <c r="E303" s="10">
        <v>737037.4</v>
      </c>
      <c r="F303" s="10">
        <v>262248</v>
      </c>
      <c r="G303" s="10">
        <v>133197.79999999999</v>
      </c>
      <c r="H303" s="11" t="s">
        <v>147</v>
      </c>
      <c r="I303" s="28">
        <v>111720.6</v>
      </c>
      <c r="J303" s="28">
        <v>95534.9</v>
      </c>
    </row>
    <row r="304" spans="1:10" x14ac:dyDescent="0.25">
      <c r="A304"/>
      <c r="B304" s="17"/>
      <c r="C304" s="19">
        <v>2016</v>
      </c>
      <c r="D304" s="30" t="s">
        <v>1868</v>
      </c>
      <c r="E304" s="10">
        <v>620630.70000000007</v>
      </c>
      <c r="F304" s="10">
        <v>308614.40000000002</v>
      </c>
      <c r="G304" s="10">
        <v>161799.5</v>
      </c>
      <c r="H304" s="11" t="s">
        <v>147</v>
      </c>
      <c r="I304" s="28">
        <v>167341.4</v>
      </c>
      <c r="J304" s="28">
        <v>139821.6</v>
      </c>
    </row>
    <row r="305" spans="1:10" x14ac:dyDescent="0.25">
      <c r="A305"/>
      <c r="B305" s="17"/>
      <c r="C305" s="19">
        <v>2017</v>
      </c>
      <c r="D305" s="30" t="s">
        <v>1868</v>
      </c>
      <c r="E305" s="10">
        <v>648205.9</v>
      </c>
      <c r="F305" s="10">
        <v>409510.9</v>
      </c>
      <c r="G305" s="10">
        <v>211604</v>
      </c>
      <c r="H305" s="11" t="s">
        <v>147</v>
      </c>
      <c r="I305" s="28">
        <v>200343</v>
      </c>
      <c r="J305" s="28">
        <v>162302.9</v>
      </c>
    </row>
    <row r="306" spans="1:10" x14ac:dyDescent="0.25">
      <c r="A306"/>
      <c r="B306" s="17"/>
      <c r="C306" s="19">
        <v>2018</v>
      </c>
      <c r="D306" s="30" t="s">
        <v>1868</v>
      </c>
      <c r="E306" s="10">
        <v>594863.4</v>
      </c>
      <c r="F306" s="10">
        <v>512695.9</v>
      </c>
      <c r="G306" s="10">
        <v>319981.7</v>
      </c>
      <c r="H306" s="11" t="s">
        <v>147</v>
      </c>
      <c r="I306" s="28">
        <v>252682.2</v>
      </c>
      <c r="J306" s="28">
        <v>200663.2</v>
      </c>
    </row>
    <row r="307" spans="1:10" x14ac:dyDescent="0.25">
      <c r="A307" s="20" t="s">
        <v>66</v>
      </c>
      <c r="B307" s="17" t="s">
        <v>28</v>
      </c>
      <c r="C307" s="19">
        <v>2013</v>
      </c>
      <c r="D307" s="30" t="s">
        <v>1868</v>
      </c>
      <c r="E307" s="10">
        <v>273756.79999999999</v>
      </c>
      <c r="F307" s="10">
        <v>449114.69999999995</v>
      </c>
      <c r="G307" s="10">
        <v>294379.59999999998</v>
      </c>
      <c r="H307" s="11" t="s">
        <v>147</v>
      </c>
      <c r="I307" s="28">
        <v>185720.6</v>
      </c>
      <c r="J307" s="28">
        <v>168599.8</v>
      </c>
    </row>
    <row r="308" spans="1:10" x14ac:dyDescent="0.25">
      <c r="A308"/>
      <c r="B308" s="17"/>
      <c r="C308" s="19">
        <v>2014</v>
      </c>
      <c r="D308" s="30" t="s">
        <v>1868</v>
      </c>
      <c r="E308" s="29" t="s">
        <v>1867</v>
      </c>
      <c r="F308" s="10">
        <v>490528.9</v>
      </c>
      <c r="G308" s="10">
        <v>343188.80000000005</v>
      </c>
      <c r="H308" s="11" t="s">
        <v>1867</v>
      </c>
      <c r="I308" s="11" t="s">
        <v>1867</v>
      </c>
      <c r="J308" s="28">
        <v>181865.60000000001</v>
      </c>
    </row>
    <row r="309" spans="1:10" x14ac:dyDescent="0.25">
      <c r="A309"/>
      <c r="B309" s="17"/>
      <c r="C309" s="19">
        <v>2015</v>
      </c>
      <c r="D309" s="30" t="s">
        <v>1868</v>
      </c>
      <c r="E309" s="10">
        <v>236397.1</v>
      </c>
      <c r="F309" s="10">
        <v>821884</v>
      </c>
      <c r="G309" s="10">
        <v>433228.5</v>
      </c>
      <c r="H309" s="11" t="s">
        <v>147</v>
      </c>
      <c r="I309" s="28">
        <v>244614</v>
      </c>
      <c r="J309" s="28">
        <v>234681.5</v>
      </c>
    </row>
    <row r="310" spans="1:10" x14ac:dyDescent="0.25">
      <c r="A310"/>
      <c r="B310" s="17"/>
      <c r="C310" s="19">
        <v>2016</v>
      </c>
      <c r="D310" s="30" t="s">
        <v>1868</v>
      </c>
      <c r="E310" s="10">
        <v>429813.2</v>
      </c>
      <c r="F310" s="10">
        <v>1025509.6</v>
      </c>
      <c r="G310" s="10">
        <v>505309.7</v>
      </c>
      <c r="H310" s="11" t="s">
        <v>147</v>
      </c>
      <c r="I310" s="28">
        <v>314983.5</v>
      </c>
      <c r="J310" s="28">
        <v>296953.7</v>
      </c>
    </row>
    <row r="311" spans="1:10" x14ac:dyDescent="0.25">
      <c r="A311"/>
      <c r="B311" s="17"/>
      <c r="C311" s="19">
        <v>2017</v>
      </c>
      <c r="D311" s="30" t="s">
        <v>1868</v>
      </c>
      <c r="E311" s="10">
        <v>652025.1</v>
      </c>
      <c r="F311" s="10">
        <v>897611.60000000009</v>
      </c>
      <c r="G311" s="10">
        <v>642494.9</v>
      </c>
      <c r="H311" s="11" t="s">
        <v>147</v>
      </c>
      <c r="I311" s="28">
        <v>399378.2</v>
      </c>
      <c r="J311" s="28">
        <v>379170.2</v>
      </c>
    </row>
    <row r="312" spans="1:10" x14ac:dyDescent="0.25">
      <c r="A312"/>
      <c r="B312" s="17"/>
      <c r="C312" s="19">
        <v>2018</v>
      </c>
      <c r="D312" s="30" t="s">
        <v>1868</v>
      </c>
      <c r="E312" s="30" t="s">
        <v>1867</v>
      </c>
      <c r="F312" s="30" t="s">
        <v>1867</v>
      </c>
      <c r="G312" s="10">
        <v>752811.3</v>
      </c>
      <c r="H312" s="11" t="s">
        <v>1867</v>
      </c>
      <c r="I312" s="11" t="s">
        <v>1867</v>
      </c>
      <c r="J312" s="28">
        <v>434000.4</v>
      </c>
    </row>
    <row r="313" spans="1:10" x14ac:dyDescent="0.25">
      <c r="A313" s="21" t="s">
        <v>234</v>
      </c>
      <c r="B313" s="17" t="s">
        <v>235</v>
      </c>
      <c r="C313" s="19">
        <v>2013</v>
      </c>
      <c r="D313" s="30" t="s">
        <v>1868</v>
      </c>
      <c r="E313" s="10">
        <v>120389.1</v>
      </c>
      <c r="F313" s="10">
        <v>262963.80000000005</v>
      </c>
      <c r="G313" s="10">
        <v>172057.1</v>
      </c>
      <c r="H313" s="11" t="s">
        <v>147</v>
      </c>
      <c r="I313" s="28">
        <v>105597.1</v>
      </c>
      <c r="J313" s="28">
        <v>89675</v>
      </c>
    </row>
    <row r="314" spans="1:10" x14ac:dyDescent="0.25">
      <c r="A314"/>
      <c r="B314" s="17"/>
      <c r="C314" s="19">
        <v>2014</v>
      </c>
      <c r="D314" s="30" t="s">
        <v>1868</v>
      </c>
      <c r="E314" s="10">
        <v>38027.599999999999</v>
      </c>
      <c r="F314" s="10">
        <v>250751.6</v>
      </c>
      <c r="G314" s="10">
        <v>191906.8</v>
      </c>
      <c r="H314" s="11" t="s">
        <v>147</v>
      </c>
      <c r="I314" s="28">
        <v>97252</v>
      </c>
      <c r="J314" s="28">
        <v>91489.7</v>
      </c>
    </row>
    <row r="315" spans="1:10" x14ac:dyDescent="0.25">
      <c r="A315"/>
      <c r="B315" s="17"/>
      <c r="C315" s="19">
        <v>2015</v>
      </c>
      <c r="D315" s="30" t="s">
        <v>1868</v>
      </c>
      <c r="E315" s="10">
        <v>50153.2</v>
      </c>
      <c r="F315" s="10">
        <v>359634.1</v>
      </c>
      <c r="G315" s="10">
        <v>223687.8</v>
      </c>
      <c r="H315" s="11" t="s">
        <v>147</v>
      </c>
      <c r="I315" s="28">
        <v>134277.79999999999</v>
      </c>
      <c r="J315" s="28">
        <v>125404.5</v>
      </c>
    </row>
    <row r="316" spans="1:10" x14ac:dyDescent="0.25">
      <c r="A316"/>
      <c r="B316" s="17"/>
      <c r="C316" s="19">
        <v>2016</v>
      </c>
      <c r="D316" s="30" t="s">
        <v>1868</v>
      </c>
      <c r="E316" s="10">
        <v>221476</v>
      </c>
      <c r="F316" s="10">
        <v>415288.80000000005</v>
      </c>
      <c r="G316" s="10">
        <v>260967</v>
      </c>
      <c r="H316" s="11" t="s">
        <v>147</v>
      </c>
      <c r="I316" s="28">
        <v>171256.1</v>
      </c>
      <c r="J316" s="28">
        <v>153941</v>
      </c>
    </row>
    <row r="317" spans="1:10" x14ac:dyDescent="0.25">
      <c r="A317"/>
      <c r="B317" s="17"/>
      <c r="C317" s="19">
        <v>2017</v>
      </c>
      <c r="D317" s="30" t="s">
        <v>1868</v>
      </c>
      <c r="E317" s="33" t="s">
        <v>1867</v>
      </c>
      <c r="F317" s="10">
        <v>466276.60000000003</v>
      </c>
      <c r="G317" s="10">
        <v>312957</v>
      </c>
      <c r="H317" s="11" t="s">
        <v>147</v>
      </c>
      <c r="I317" s="33" t="s">
        <v>1867</v>
      </c>
      <c r="J317" s="28">
        <v>184029.6</v>
      </c>
    </row>
    <row r="318" spans="1:10" x14ac:dyDescent="0.25">
      <c r="A318"/>
      <c r="B318" s="17"/>
      <c r="C318" s="19">
        <v>2018</v>
      </c>
      <c r="D318" s="30" t="s">
        <v>1868</v>
      </c>
      <c r="E318" s="30" t="s">
        <v>1867</v>
      </c>
      <c r="F318" s="10">
        <v>586525</v>
      </c>
      <c r="G318" s="10">
        <v>417395.4</v>
      </c>
      <c r="H318" s="11" t="s">
        <v>147</v>
      </c>
      <c r="I318" s="30" t="s">
        <v>1867</v>
      </c>
      <c r="J318" s="28">
        <v>223136.1</v>
      </c>
    </row>
    <row r="319" spans="1:10" x14ac:dyDescent="0.25">
      <c r="A319" s="22" t="s">
        <v>236</v>
      </c>
      <c r="B319" s="17" t="s">
        <v>237</v>
      </c>
      <c r="C319" s="19">
        <v>2013</v>
      </c>
      <c r="D319" s="30" t="s">
        <v>1868</v>
      </c>
      <c r="E319" s="10">
        <v>89356.5</v>
      </c>
      <c r="F319" s="10">
        <v>108878.1</v>
      </c>
      <c r="G319" s="10">
        <v>56709.4</v>
      </c>
      <c r="H319" s="11" t="s">
        <v>147</v>
      </c>
      <c r="I319" s="28">
        <v>23145</v>
      </c>
      <c r="J319" s="28">
        <v>16514.900000000001</v>
      </c>
    </row>
    <row r="320" spans="1:10" x14ac:dyDescent="0.25">
      <c r="A320"/>
      <c r="B320" s="17"/>
      <c r="C320" s="19">
        <v>2014</v>
      </c>
      <c r="D320" s="30" t="s">
        <v>1868</v>
      </c>
      <c r="E320" s="29" t="s">
        <v>1867</v>
      </c>
      <c r="F320" s="10">
        <v>77946.2</v>
      </c>
      <c r="G320" s="10">
        <v>66329.5</v>
      </c>
      <c r="H320" s="11" t="s">
        <v>147</v>
      </c>
      <c r="I320" s="29" t="s">
        <v>1867</v>
      </c>
      <c r="J320" s="28">
        <v>15067.2</v>
      </c>
    </row>
    <row r="321" spans="1:10" x14ac:dyDescent="0.25">
      <c r="A321"/>
      <c r="B321" s="17"/>
      <c r="C321" s="19">
        <v>2015</v>
      </c>
      <c r="D321" s="30" t="s">
        <v>1868</v>
      </c>
      <c r="E321" s="33" t="s">
        <v>1867</v>
      </c>
      <c r="F321" s="10">
        <v>141132.29999999999</v>
      </c>
      <c r="G321" s="10">
        <v>79236.600000000006</v>
      </c>
      <c r="H321" s="11" t="s">
        <v>147</v>
      </c>
      <c r="I321" s="33" t="s">
        <v>1867</v>
      </c>
      <c r="J321" s="28">
        <v>20663.5</v>
      </c>
    </row>
    <row r="322" spans="1:10" x14ac:dyDescent="0.25">
      <c r="A322"/>
      <c r="B322" s="17"/>
      <c r="C322" s="19">
        <v>2016</v>
      </c>
      <c r="D322" s="30" t="s">
        <v>1868</v>
      </c>
      <c r="E322" s="10">
        <v>193269.9</v>
      </c>
      <c r="F322" s="10">
        <v>125963.19999999998</v>
      </c>
      <c r="G322" s="10">
        <v>57843</v>
      </c>
      <c r="H322" s="11" t="s">
        <v>147</v>
      </c>
      <c r="I322" s="28">
        <v>33026.9</v>
      </c>
      <c r="J322" s="28">
        <v>24801.9</v>
      </c>
    </row>
    <row r="323" spans="1:10" x14ac:dyDescent="0.25">
      <c r="A323"/>
      <c r="B323" s="17"/>
      <c r="C323" s="19">
        <v>2017</v>
      </c>
      <c r="D323" s="30" t="s">
        <v>1868</v>
      </c>
      <c r="E323" s="33" t="s">
        <v>1867</v>
      </c>
      <c r="F323" s="10">
        <v>125503.6</v>
      </c>
      <c r="G323" s="10">
        <v>64383.1</v>
      </c>
      <c r="H323" s="11" t="s">
        <v>147</v>
      </c>
      <c r="I323" s="33" t="s">
        <v>1867</v>
      </c>
      <c r="J323" s="28">
        <v>28429</v>
      </c>
    </row>
    <row r="324" spans="1:10" x14ac:dyDescent="0.25">
      <c r="A324"/>
      <c r="B324" s="17"/>
      <c r="C324" s="19">
        <v>2018</v>
      </c>
      <c r="D324" s="30" t="s">
        <v>1868</v>
      </c>
      <c r="E324" s="30" t="s">
        <v>1867</v>
      </c>
      <c r="F324" s="10">
        <v>199971.6</v>
      </c>
      <c r="G324" s="10">
        <v>152617.29999999999</v>
      </c>
      <c r="H324" s="11" t="s">
        <v>147</v>
      </c>
      <c r="I324" s="30" t="s">
        <v>1867</v>
      </c>
      <c r="J324" s="28">
        <v>34948.300000000003</v>
      </c>
    </row>
    <row r="325" spans="1:10" x14ac:dyDescent="0.25">
      <c r="A325" s="22" t="s">
        <v>238</v>
      </c>
      <c r="B325" s="17" t="s">
        <v>239</v>
      </c>
      <c r="C325" s="19">
        <v>2013</v>
      </c>
      <c r="D325" s="30" t="s">
        <v>1868</v>
      </c>
      <c r="E325" s="10">
        <v>31032.6</v>
      </c>
      <c r="F325" s="10">
        <v>154085.70000000001</v>
      </c>
      <c r="G325" s="10">
        <v>115347.70000000001</v>
      </c>
      <c r="H325" s="11" t="s">
        <v>147</v>
      </c>
      <c r="I325" s="28">
        <v>82452.100000000006</v>
      </c>
      <c r="J325" s="28">
        <v>73160.100000000006</v>
      </c>
    </row>
    <row r="326" spans="1:10" x14ac:dyDescent="0.25">
      <c r="A326"/>
      <c r="B326" s="17"/>
      <c r="C326" s="19">
        <v>2014</v>
      </c>
      <c r="D326" s="30" t="s">
        <v>1868</v>
      </c>
      <c r="E326" s="29" t="s">
        <v>1867</v>
      </c>
      <c r="F326" s="10">
        <v>172805.40000000002</v>
      </c>
      <c r="G326" s="10">
        <v>125577.3</v>
      </c>
      <c r="H326" s="11" t="s">
        <v>147</v>
      </c>
      <c r="I326" s="29" t="s">
        <v>1867</v>
      </c>
      <c r="J326" s="28">
        <v>76422.5</v>
      </c>
    </row>
    <row r="327" spans="1:10" x14ac:dyDescent="0.25">
      <c r="A327"/>
      <c r="B327" s="17"/>
      <c r="C327" s="19">
        <v>2015</v>
      </c>
      <c r="D327" s="30" t="s">
        <v>1868</v>
      </c>
      <c r="E327" s="33" t="s">
        <v>1867</v>
      </c>
      <c r="F327" s="10">
        <v>218501.8</v>
      </c>
      <c r="G327" s="10">
        <v>144451.20000000001</v>
      </c>
      <c r="H327" s="11" t="s">
        <v>147</v>
      </c>
      <c r="I327" s="33" t="s">
        <v>1867</v>
      </c>
      <c r="J327" s="28">
        <v>104741</v>
      </c>
    </row>
    <row r="328" spans="1:10" x14ac:dyDescent="0.25">
      <c r="A328"/>
      <c r="B328" s="17"/>
      <c r="C328" s="19">
        <v>2016</v>
      </c>
      <c r="D328" s="30" t="s">
        <v>1868</v>
      </c>
      <c r="E328" s="10">
        <v>28206.1</v>
      </c>
      <c r="F328" s="10">
        <v>289325.60000000003</v>
      </c>
      <c r="G328" s="10">
        <v>203124</v>
      </c>
      <c r="H328" s="11" t="s">
        <v>147</v>
      </c>
      <c r="I328" s="28">
        <v>138229.20000000001</v>
      </c>
      <c r="J328" s="28">
        <v>129139.1</v>
      </c>
    </row>
    <row r="329" spans="1:10" x14ac:dyDescent="0.25">
      <c r="A329"/>
      <c r="B329" s="17"/>
      <c r="C329" s="19">
        <v>2017</v>
      </c>
      <c r="D329" s="30" t="s">
        <v>1868</v>
      </c>
      <c r="E329" s="33" t="s">
        <v>1867</v>
      </c>
      <c r="F329" s="10">
        <v>340773</v>
      </c>
      <c r="G329" s="10">
        <v>248573.90000000002</v>
      </c>
      <c r="H329" s="11" t="s">
        <v>147</v>
      </c>
      <c r="I329" s="33" t="s">
        <v>1867</v>
      </c>
      <c r="J329" s="28">
        <v>155600.6</v>
      </c>
    </row>
    <row r="330" spans="1:10" x14ac:dyDescent="0.25">
      <c r="A330"/>
      <c r="B330" s="17"/>
      <c r="C330" s="19">
        <v>2018</v>
      </c>
      <c r="D330" s="30" t="s">
        <v>1868</v>
      </c>
      <c r="E330" s="30" t="s">
        <v>1867</v>
      </c>
      <c r="F330" s="10">
        <v>386553.4</v>
      </c>
      <c r="G330" s="10">
        <v>264778.09999999998</v>
      </c>
      <c r="H330" s="11" t="s">
        <v>147</v>
      </c>
      <c r="I330" s="30" t="s">
        <v>1867</v>
      </c>
      <c r="J330" s="28">
        <v>188187.8</v>
      </c>
    </row>
    <row r="331" spans="1:10" x14ac:dyDescent="0.25">
      <c r="A331" s="21" t="s">
        <v>240</v>
      </c>
      <c r="B331" s="17" t="s">
        <v>241</v>
      </c>
      <c r="C331" s="19">
        <v>2013</v>
      </c>
      <c r="D331" s="30" t="s">
        <v>1868</v>
      </c>
      <c r="E331" s="10">
        <v>153367.70000000001</v>
      </c>
      <c r="F331" s="10">
        <v>186150.9</v>
      </c>
      <c r="G331" s="10">
        <v>122322.5</v>
      </c>
      <c r="H331" s="11" t="s">
        <v>147</v>
      </c>
      <c r="I331" s="28">
        <v>80123.5</v>
      </c>
      <c r="J331" s="28">
        <v>78924.800000000003</v>
      </c>
    </row>
    <row r="332" spans="1:10" x14ac:dyDescent="0.25">
      <c r="A332"/>
      <c r="B332" s="17"/>
      <c r="C332" s="19">
        <v>2014</v>
      </c>
      <c r="D332" s="30" t="s">
        <v>1868</v>
      </c>
      <c r="E332" s="29" t="s">
        <v>1867</v>
      </c>
      <c r="F332" s="10">
        <v>239777.3</v>
      </c>
      <c r="G332" s="10">
        <v>151282</v>
      </c>
      <c r="H332" s="11" t="s">
        <v>1867</v>
      </c>
      <c r="I332" s="11" t="s">
        <v>1867</v>
      </c>
      <c r="J332" s="28">
        <v>90375.9</v>
      </c>
    </row>
    <row r="333" spans="1:10" x14ac:dyDescent="0.25">
      <c r="A333"/>
      <c r="B333" s="17"/>
      <c r="C333" s="19">
        <v>2015</v>
      </c>
      <c r="D333" s="30" t="s">
        <v>1868</v>
      </c>
      <c r="E333" s="10">
        <v>186243.9</v>
      </c>
      <c r="F333" s="10">
        <v>462249.9</v>
      </c>
      <c r="G333" s="10">
        <v>209540.7</v>
      </c>
      <c r="H333" s="11" t="s">
        <v>147</v>
      </c>
      <c r="I333" s="28">
        <v>110336.2</v>
      </c>
      <c r="J333" s="28">
        <v>109277</v>
      </c>
    </row>
    <row r="334" spans="1:10" x14ac:dyDescent="0.25">
      <c r="A334"/>
      <c r="B334" s="17"/>
      <c r="C334" s="19">
        <v>2016</v>
      </c>
      <c r="D334" s="30" t="s">
        <v>1868</v>
      </c>
      <c r="E334" s="10">
        <v>208337.2</v>
      </c>
      <c r="F334" s="10">
        <v>610220.80000000005</v>
      </c>
      <c r="G334" s="10">
        <v>244342.7</v>
      </c>
      <c r="H334" s="11" t="s">
        <v>147</v>
      </c>
      <c r="I334" s="28">
        <v>143727.4</v>
      </c>
      <c r="J334" s="28">
        <v>143012.70000000001</v>
      </c>
    </row>
    <row r="335" spans="1:10" x14ac:dyDescent="0.25">
      <c r="A335"/>
      <c r="B335" s="17"/>
      <c r="C335" s="19">
        <v>2017</v>
      </c>
      <c r="D335" s="30" t="s">
        <v>1868</v>
      </c>
      <c r="E335" s="33" t="s">
        <v>1867</v>
      </c>
      <c r="F335" s="10">
        <v>431335</v>
      </c>
      <c r="G335" s="10">
        <v>329537.90000000002</v>
      </c>
      <c r="H335" s="11" t="s">
        <v>147</v>
      </c>
      <c r="I335" s="33" t="s">
        <v>1867</v>
      </c>
      <c r="J335" s="28">
        <v>195140.6</v>
      </c>
    </row>
    <row r="336" spans="1:10" x14ac:dyDescent="0.25">
      <c r="A336"/>
      <c r="B336" s="17"/>
      <c r="C336" s="19">
        <v>2018</v>
      </c>
      <c r="D336" s="30" t="s">
        <v>1868</v>
      </c>
      <c r="E336" s="10">
        <v>209665.8</v>
      </c>
      <c r="F336" s="10">
        <v>459364.6</v>
      </c>
      <c r="G336" s="10">
        <v>335415.90000000002</v>
      </c>
      <c r="H336" s="11" t="s">
        <v>1867</v>
      </c>
      <c r="I336" s="11" t="s">
        <v>1867</v>
      </c>
      <c r="J336" s="28">
        <v>210864.3</v>
      </c>
    </row>
    <row r="337" spans="1:10" x14ac:dyDescent="0.25">
      <c r="A337" s="22" t="s">
        <v>242</v>
      </c>
      <c r="B337" s="17" t="s">
        <v>243</v>
      </c>
      <c r="C337" s="19">
        <v>2013</v>
      </c>
      <c r="D337" s="30" t="s">
        <v>1868</v>
      </c>
      <c r="E337" s="30" t="s">
        <v>1868</v>
      </c>
      <c r="F337" s="10">
        <v>5305.4000000000005</v>
      </c>
      <c r="G337" s="10">
        <v>5053.4000000000005</v>
      </c>
      <c r="H337" s="11" t="s">
        <v>147</v>
      </c>
      <c r="I337" s="28">
        <v>4772.1000000000004</v>
      </c>
      <c r="J337" s="28">
        <v>4520.1000000000004</v>
      </c>
    </row>
    <row r="338" spans="1:10" x14ac:dyDescent="0.25">
      <c r="A338"/>
      <c r="B338" s="17"/>
      <c r="C338" s="19">
        <v>2014</v>
      </c>
      <c r="D338" s="30" t="s">
        <v>1868</v>
      </c>
      <c r="E338" s="30" t="s">
        <v>1868</v>
      </c>
      <c r="F338" s="10">
        <v>4253</v>
      </c>
      <c r="G338" s="10">
        <v>4253</v>
      </c>
      <c r="H338" s="11" t="s">
        <v>147</v>
      </c>
      <c r="I338" s="28">
        <v>4100.8</v>
      </c>
      <c r="J338" s="28">
        <v>4100.8</v>
      </c>
    </row>
    <row r="339" spans="1:10" x14ac:dyDescent="0.25">
      <c r="A339"/>
      <c r="B339" s="17"/>
      <c r="C339" s="19">
        <v>2015</v>
      </c>
      <c r="D339" s="30" t="s">
        <v>1868</v>
      </c>
      <c r="E339" s="30" t="s">
        <v>1868</v>
      </c>
      <c r="F339" s="10">
        <v>6133.9000000000005</v>
      </c>
      <c r="G339" s="10">
        <v>6133.9000000000005</v>
      </c>
      <c r="H339" s="11" t="s">
        <v>147</v>
      </c>
      <c r="I339" s="28">
        <v>4716.6000000000004</v>
      </c>
      <c r="J339" s="28">
        <v>4716.6000000000004</v>
      </c>
    </row>
    <row r="340" spans="1:10" x14ac:dyDescent="0.25">
      <c r="A340"/>
      <c r="B340" s="17"/>
      <c r="C340" s="19">
        <v>2016</v>
      </c>
      <c r="D340" s="30" t="s">
        <v>1868</v>
      </c>
      <c r="E340" s="30" t="s">
        <v>1868</v>
      </c>
      <c r="F340" s="10">
        <v>8395.2999999999993</v>
      </c>
      <c r="G340" s="10">
        <v>8395.2999999999993</v>
      </c>
      <c r="H340" s="11" t="s">
        <v>147</v>
      </c>
      <c r="I340" s="33" t="s">
        <v>1867</v>
      </c>
      <c r="J340" s="33" t="s">
        <v>1867</v>
      </c>
    </row>
    <row r="341" spans="1:10" x14ac:dyDescent="0.25">
      <c r="A341"/>
      <c r="B341" s="17"/>
      <c r="C341" s="19">
        <v>2017</v>
      </c>
      <c r="D341" s="30" t="s">
        <v>1868</v>
      </c>
      <c r="E341" s="30" t="s">
        <v>1868</v>
      </c>
      <c r="F341" s="10">
        <v>11045.9</v>
      </c>
      <c r="G341" s="10">
        <v>7005.9</v>
      </c>
      <c r="H341" s="11" t="s">
        <v>147</v>
      </c>
      <c r="I341" s="33" t="s">
        <v>1867</v>
      </c>
      <c r="J341" s="33" t="s">
        <v>1867</v>
      </c>
    </row>
    <row r="342" spans="1:10" x14ac:dyDescent="0.25">
      <c r="A342"/>
      <c r="B342" s="17"/>
      <c r="C342" s="19">
        <v>2018</v>
      </c>
      <c r="D342" s="30" t="s">
        <v>1868</v>
      </c>
      <c r="E342" s="30" t="s">
        <v>1868</v>
      </c>
      <c r="F342" s="10">
        <v>12605.7</v>
      </c>
      <c r="G342" s="10">
        <v>6796.9</v>
      </c>
      <c r="H342" s="11" t="s">
        <v>147</v>
      </c>
      <c r="I342" s="28">
        <v>10122.5</v>
      </c>
      <c r="J342" s="28">
        <v>5461.7</v>
      </c>
    </row>
    <row r="343" spans="1:10" x14ac:dyDescent="0.25">
      <c r="A343" s="22" t="s">
        <v>244</v>
      </c>
      <c r="B343" s="17" t="s">
        <v>245</v>
      </c>
      <c r="C343" s="19">
        <v>2013</v>
      </c>
      <c r="D343" s="30" t="s">
        <v>1868</v>
      </c>
      <c r="E343" s="10">
        <v>153367.69999999998</v>
      </c>
      <c r="F343" s="10">
        <v>180845.5</v>
      </c>
      <c r="G343" s="10">
        <v>117269.1</v>
      </c>
      <c r="H343" s="11" t="s">
        <v>147</v>
      </c>
      <c r="I343" s="28">
        <v>75351.399999999994</v>
      </c>
      <c r="J343" s="28">
        <v>74404.7</v>
      </c>
    </row>
    <row r="344" spans="1:10" x14ac:dyDescent="0.25">
      <c r="A344"/>
      <c r="B344" s="17"/>
      <c r="C344" s="19">
        <v>2014</v>
      </c>
      <c r="D344" s="30" t="s">
        <v>1868</v>
      </c>
      <c r="E344" s="29" t="s">
        <v>1867</v>
      </c>
      <c r="F344" s="10">
        <v>235524.3</v>
      </c>
      <c r="G344" s="10">
        <v>147029</v>
      </c>
      <c r="H344" s="11" t="s">
        <v>1867</v>
      </c>
      <c r="I344" s="11" t="s">
        <v>1867</v>
      </c>
      <c r="J344" s="28">
        <v>86275.1</v>
      </c>
    </row>
    <row r="345" spans="1:10" x14ac:dyDescent="0.25">
      <c r="A345"/>
      <c r="B345" s="17"/>
      <c r="C345" s="19">
        <v>2015</v>
      </c>
      <c r="D345" s="30" t="s">
        <v>1868</v>
      </c>
      <c r="E345" s="10">
        <v>186243.9</v>
      </c>
      <c r="F345" s="10">
        <v>456116</v>
      </c>
      <c r="G345" s="10">
        <v>203406.8</v>
      </c>
      <c r="H345" s="11" t="s">
        <v>147</v>
      </c>
      <c r="I345" s="28">
        <v>105619.6</v>
      </c>
      <c r="J345" s="28">
        <v>104560.4</v>
      </c>
    </row>
    <row r="346" spans="1:10" x14ac:dyDescent="0.25">
      <c r="A346"/>
      <c r="B346" s="17"/>
      <c r="C346" s="19">
        <v>2016</v>
      </c>
      <c r="D346" s="30" t="s">
        <v>1868</v>
      </c>
      <c r="E346" s="10">
        <v>208337.19999999998</v>
      </c>
      <c r="F346" s="10">
        <v>601825.5</v>
      </c>
      <c r="G346" s="10">
        <v>235947.40000000002</v>
      </c>
      <c r="H346" s="11" t="s">
        <v>147</v>
      </c>
      <c r="I346" s="33" t="s">
        <v>1867</v>
      </c>
      <c r="J346" s="33" t="s">
        <v>1867</v>
      </c>
    </row>
    <row r="347" spans="1:10" x14ac:dyDescent="0.25">
      <c r="A347"/>
      <c r="B347" s="17"/>
      <c r="C347" s="19">
        <v>2017</v>
      </c>
      <c r="D347" s="30" t="s">
        <v>1868</v>
      </c>
      <c r="E347" s="33" t="s">
        <v>1867</v>
      </c>
      <c r="F347" s="10">
        <v>420289.1</v>
      </c>
      <c r="G347" s="10">
        <v>322532</v>
      </c>
      <c r="H347" s="11" t="s">
        <v>147</v>
      </c>
      <c r="I347" s="28">
        <v>190351.1</v>
      </c>
      <c r="J347" s="33" t="s">
        <v>1867</v>
      </c>
    </row>
    <row r="348" spans="1:10" x14ac:dyDescent="0.25">
      <c r="A348"/>
      <c r="B348" s="17"/>
      <c r="C348" s="19">
        <v>2018</v>
      </c>
      <c r="D348" s="30" t="s">
        <v>1868</v>
      </c>
      <c r="E348" s="10">
        <v>209665.8</v>
      </c>
      <c r="F348" s="10">
        <v>446758.9</v>
      </c>
      <c r="G348" s="10">
        <v>328619</v>
      </c>
      <c r="H348" s="11" t="s">
        <v>1867</v>
      </c>
      <c r="I348" s="11" t="s">
        <v>1867</v>
      </c>
      <c r="J348" s="28">
        <v>205402.6</v>
      </c>
    </row>
    <row r="349" spans="1:10" x14ac:dyDescent="0.25">
      <c r="A349" s="18" t="s">
        <v>44</v>
      </c>
      <c r="B349" s="17" t="s">
        <v>246</v>
      </c>
      <c r="C349" s="19">
        <v>2013</v>
      </c>
      <c r="D349" s="10">
        <v>822785300.89999998</v>
      </c>
      <c r="E349" s="10">
        <v>349773452.80000001</v>
      </c>
      <c r="F349" s="10">
        <v>91512403.099999994</v>
      </c>
      <c r="G349" s="10">
        <v>30804199.899999999</v>
      </c>
      <c r="H349" s="28">
        <v>1959666.5</v>
      </c>
      <c r="I349" s="28">
        <v>15467095</v>
      </c>
      <c r="J349" s="28">
        <v>13351178.4</v>
      </c>
    </row>
    <row r="350" spans="1:10" x14ac:dyDescent="0.25">
      <c r="A350"/>
      <c r="B350" s="17"/>
      <c r="C350" s="19">
        <v>2014</v>
      </c>
      <c r="D350" s="10">
        <v>845164011.60000002</v>
      </c>
      <c r="E350" s="10">
        <v>392454304.19999999</v>
      </c>
      <c r="F350" s="10">
        <v>96450034.400000006</v>
      </c>
      <c r="G350" s="10">
        <v>33864791.600000001</v>
      </c>
      <c r="H350" s="28">
        <v>1467214.7</v>
      </c>
      <c r="I350" s="28">
        <v>16146288.699999999</v>
      </c>
      <c r="J350" s="28">
        <v>14117968.9</v>
      </c>
    </row>
    <row r="351" spans="1:10" x14ac:dyDescent="0.25">
      <c r="A351"/>
      <c r="B351" s="17"/>
      <c r="C351" s="19">
        <v>2015</v>
      </c>
      <c r="D351" s="10">
        <v>953661002.70000005</v>
      </c>
      <c r="E351" s="10">
        <v>532124285.69999999</v>
      </c>
      <c r="F351" s="10">
        <v>120655397.80000001</v>
      </c>
      <c r="G351" s="10">
        <v>40763556</v>
      </c>
      <c r="H351" s="28">
        <v>1432531.7</v>
      </c>
      <c r="I351" s="28">
        <v>20853665</v>
      </c>
      <c r="J351" s="28">
        <v>18585393.100000001</v>
      </c>
    </row>
    <row r="352" spans="1:10" x14ac:dyDescent="0.25">
      <c r="A352"/>
      <c r="B352" s="17"/>
      <c r="C352" s="19">
        <v>2016</v>
      </c>
      <c r="D352" s="10">
        <v>1046281694.5</v>
      </c>
      <c r="E352" s="10">
        <v>704833232.79999995</v>
      </c>
      <c r="F352" s="10">
        <v>169140247.59999999</v>
      </c>
      <c r="G352" s="10">
        <v>58834534.600000001</v>
      </c>
      <c r="H352" s="28">
        <v>2275849.4</v>
      </c>
      <c r="I352" s="28">
        <v>29384209</v>
      </c>
      <c r="J352" s="28">
        <v>26728417.600000001</v>
      </c>
    </row>
    <row r="353" spans="1:10" x14ac:dyDescent="0.25">
      <c r="A353"/>
      <c r="B353" s="17"/>
      <c r="C353" s="19">
        <v>2017</v>
      </c>
      <c r="D353" s="10">
        <v>1403136051.9000001</v>
      </c>
      <c r="E353" s="10">
        <v>842162354.69999993</v>
      </c>
      <c r="F353" s="10">
        <v>216640557.80000001</v>
      </c>
      <c r="G353" s="10">
        <v>76265413.799999997</v>
      </c>
      <c r="H353" s="28">
        <v>2450522.9</v>
      </c>
      <c r="I353" s="28">
        <v>39187037</v>
      </c>
      <c r="J353" s="28">
        <v>35721972.899999999</v>
      </c>
    </row>
    <row r="354" spans="1:10" x14ac:dyDescent="0.25">
      <c r="A354"/>
      <c r="B354" s="17"/>
      <c r="C354" s="19">
        <v>2018</v>
      </c>
      <c r="D354" s="10">
        <v>1615844739.5999999</v>
      </c>
      <c r="E354" s="10">
        <v>913647914.79999995</v>
      </c>
      <c r="F354" s="10">
        <v>267790720.40000001</v>
      </c>
      <c r="G354" s="10">
        <v>95730321.700000003</v>
      </c>
      <c r="H354" s="28">
        <v>3189060.5</v>
      </c>
      <c r="I354" s="28">
        <v>47486176.500000007</v>
      </c>
      <c r="J354" s="28">
        <v>42929031.200000003</v>
      </c>
    </row>
    <row r="355" spans="1:10" x14ac:dyDescent="0.25">
      <c r="A355" s="18" t="s">
        <v>45</v>
      </c>
      <c r="B355" s="17" t="s">
        <v>1</v>
      </c>
      <c r="C355" s="19">
        <v>2013</v>
      </c>
      <c r="D355" s="10">
        <v>157042095.70000002</v>
      </c>
      <c r="E355" s="10">
        <v>23839456.099999998</v>
      </c>
      <c r="F355" s="10">
        <v>3007824.8</v>
      </c>
      <c r="G355" s="10">
        <v>536291.89999999991</v>
      </c>
      <c r="H355" s="11" t="s">
        <v>147</v>
      </c>
      <c r="I355" s="28">
        <v>26861.8</v>
      </c>
      <c r="J355" s="28">
        <v>14251.2</v>
      </c>
    </row>
    <row r="356" spans="1:10" x14ac:dyDescent="0.25">
      <c r="A356"/>
      <c r="B356" s="17"/>
      <c r="C356" s="19">
        <v>2014</v>
      </c>
      <c r="D356" s="10">
        <v>138760828.80000001</v>
      </c>
      <c r="E356" s="29" t="s">
        <v>1867</v>
      </c>
      <c r="F356" s="10">
        <v>3293881.4</v>
      </c>
      <c r="G356" s="10">
        <v>535780.5</v>
      </c>
      <c r="H356" s="11" t="s">
        <v>1867</v>
      </c>
      <c r="I356" s="11" t="s">
        <v>1867</v>
      </c>
      <c r="J356" s="28">
        <v>14352.8</v>
      </c>
    </row>
    <row r="357" spans="1:10" x14ac:dyDescent="0.25">
      <c r="A357"/>
      <c r="B357" s="17"/>
      <c r="C357" s="19">
        <v>2015</v>
      </c>
      <c r="D357" s="10">
        <v>157028331.40000001</v>
      </c>
      <c r="E357" s="10">
        <v>39905898.500000007</v>
      </c>
      <c r="F357" s="10">
        <v>4719391.0999999996</v>
      </c>
      <c r="G357" s="10">
        <v>629990.20000000007</v>
      </c>
      <c r="H357" s="11" t="s">
        <v>147</v>
      </c>
      <c r="I357" s="28">
        <v>43799.1</v>
      </c>
      <c r="J357" s="28">
        <v>24127.9</v>
      </c>
    </row>
    <row r="358" spans="1:10" x14ac:dyDescent="0.25">
      <c r="A358"/>
      <c r="B358" s="17"/>
      <c r="C358" s="19">
        <v>2016</v>
      </c>
      <c r="D358" s="33" t="s">
        <v>1867</v>
      </c>
      <c r="E358" s="10">
        <v>47637393.799999997</v>
      </c>
      <c r="F358" s="33" t="s">
        <v>1867</v>
      </c>
      <c r="G358" s="33" t="s">
        <v>1867</v>
      </c>
      <c r="H358" s="11" t="s">
        <v>1867</v>
      </c>
      <c r="I358" s="11" t="s">
        <v>1867</v>
      </c>
      <c r="J358" s="11" t="s">
        <v>1867</v>
      </c>
    </row>
    <row r="359" spans="1:10" x14ac:dyDescent="0.25">
      <c r="A359"/>
      <c r="B359" s="17"/>
      <c r="C359" s="19">
        <v>2017</v>
      </c>
      <c r="D359" s="10">
        <v>293363272</v>
      </c>
      <c r="E359" s="33" t="s">
        <v>1867</v>
      </c>
      <c r="F359" s="33" t="s">
        <v>1867</v>
      </c>
      <c r="G359" s="10">
        <v>1212032.8999999999</v>
      </c>
      <c r="H359" s="11" t="s">
        <v>1867</v>
      </c>
      <c r="I359" s="11" t="s">
        <v>1867</v>
      </c>
      <c r="J359" s="28">
        <v>67949</v>
      </c>
    </row>
    <row r="360" spans="1:10" x14ac:dyDescent="0.25">
      <c r="A360"/>
      <c r="B360" s="17"/>
      <c r="C360" s="19">
        <v>2018</v>
      </c>
      <c r="D360" s="10">
        <v>332700621.60000002</v>
      </c>
      <c r="E360" s="30" t="s">
        <v>1867</v>
      </c>
      <c r="F360" s="30" t="s">
        <v>1867</v>
      </c>
      <c r="G360" s="10">
        <v>1353468.8</v>
      </c>
      <c r="H360" s="11" t="s">
        <v>1867</v>
      </c>
      <c r="I360" s="11" t="s">
        <v>1867</v>
      </c>
      <c r="J360" s="28">
        <v>84521.7</v>
      </c>
    </row>
    <row r="361" spans="1:10" x14ac:dyDescent="0.25">
      <c r="A361" s="20" t="s">
        <v>67</v>
      </c>
      <c r="B361" s="17" t="s">
        <v>2</v>
      </c>
      <c r="C361" s="19">
        <v>2013</v>
      </c>
      <c r="D361" s="10">
        <v>64724086.399999999</v>
      </c>
      <c r="E361" s="10">
        <v>5925542.1000000006</v>
      </c>
      <c r="F361" s="34" t="s">
        <v>1867</v>
      </c>
      <c r="G361" s="34" t="s">
        <v>1867</v>
      </c>
      <c r="H361" s="11" t="s">
        <v>147</v>
      </c>
      <c r="I361" s="11" t="s">
        <v>1867</v>
      </c>
      <c r="J361" s="11" t="s">
        <v>1867</v>
      </c>
    </row>
    <row r="362" spans="1:10" x14ac:dyDescent="0.25">
      <c r="A362"/>
      <c r="B362" s="17"/>
      <c r="C362" s="19">
        <v>2014</v>
      </c>
      <c r="D362" s="10">
        <v>29484711.900000002</v>
      </c>
      <c r="E362" s="10">
        <v>4061658.8000000003</v>
      </c>
      <c r="F362" s="10">
        <v>148933.19999999998</v>
      </c>
      <c r="G362" s="10">
        <v>6806.4000000000005</v>
      </c>
      <c r="H362" s="11" t="s">
        <v>147</v>
      </c>
      <c r="I362" s="11" t="s">
        <v>147</v>
      </c>
      <c r="J362" s="11" t="s">
        <v>147</v>
      </c>
    </row>
    <row r="363" spans="1:10" x14ac:dyDescent="0.25">
      <c r="A363"/>
      <c r="B363" s="17"/>
      <c r="C363" s="19">
        <v>2015</v>
      </c>
      <c r="D363" s="10">
        <v>31185143.100000001</v>
      </c>
      <c r="E363" s="10">
        <v>5293555.2</v>
      </c>
      <c r="F363" s="10">
        <v>637281.4</v>
      </c>
      <c r="G363" s="10">
        <v>36188.1</v>
      </c>
      <c r="H363" s="11" t="s">
        <v>147</v>
      </c>
      <c r="I363" s="11" t="s">
        <v>147</v>
      </c>
      <c r="J363" s="11" t="s">
        <v>147</v>
      </c>
    </row>
    <row r="364" spans="1:10" x14ac:dyDescent="0.25">
      <c r="A364"/>
      <c r="B364" s="17"/>
      <c r="C364" s="19">
        <v>2016</v>
      </c>
      <c r="D364" s="10">
        <v>48288546.900000006</v>
      </c>
      <c r="E364" s="10">
        <v>7899384</v>
      </c>
      <c r="F364" s="10">
        <v>1183547.9999999998</v>
      </c>
      <c r="G364" s="10">
        <v>21205.4</v>
      </c>
      <c r="H364" s="11" t="s">
        <v>147</v>
      </c>
      <c r="I364" s="11" t="s">
        <v>147</v>
      </c>
      <c r="J364" s="11" t="s">
        <v>147</v>
      </c>
    </row>
    <row r="365" spans="1:10" x14ac:dyDescent="0.25">
      <c r="A365"/>
      <c r="B365" s="17"/>
      <c r="C365" s="19">
        <v>2017</v>
      </c>
      <c r="D365" s="10">
        <v>56601423.100000001</v>
      </c>
      <c r="E365" s="10">
        <v>7514673.5999999996</v>
      </c>
      <c r="F365" s="10">
        <v>406199</v>
      </c>
      <c r="G365" s="10">
        <v>19185.7</v>
      </c>
      <c r="H365" s="11" t="s">
        <v>147</v>
      </c>
      <c r="I365" s="11" t="s">
        <v>147</v>
      </c>
      <c r="J365" s="11" t="s">
        <v>147</v>
      </c>
    </row>
    <row r="366" spans="1:10" x14ac:dyDescent="0.25">
      <c r="A366"/>
      <c r="B366" s="17"/>
      <c r="C366" s="19">
        <v>2018</v>
      </c>
      <c r="D366" s="30" t="s">
        <v>1867</v>
      </c>
      <c r="E366" s="10">
        <v>13829078.9</v>
      </c>
      <c r="F366" s="10">
        <v>508438.3</v>
      </c>
      <c r="G366" s="10">
        <v>64251.6</v>
      </c>
      <c r="H366" s="11" t="s">
        <v>147</v>
      </c>
      <c r="I366" s="11" t="s">
        <v>1867</v>
      </c>
      <c r="J366" s="11" t="s">
        <v>1867</v>
      </c>
    </row>
    <row r="367" spans="1:10" x14ac:dyDescent="0.25">
      <c r="A367" s="21" t="s">
        <v>247</v>
      </c>
      <c r="B367" s="17" t="s">
        <v>248</v>
      </c>
      <c r="C367" s="19">
        <v>2013</v>
      </c>
      <c r="D367" s="10">
        <v>64724086.399999999</v>
      </c>
      <c r="E367" s="34" t="s">
        <v>1867</v>
      </c>
      <c r="F367" s="10">
        <v>470104.6</v>
      </c>
      <c r="G367" s="10">
        <v>57269.3</v>
      </c>
      <c r="H367" s="11" t="s">
        <v>147</v>
      </c>
      <c r="I367" s="11" t="s">
        <v>1867</v>
      </c>
      <c r="J367" s="11" t="s">
        <v>1867</v>
      </c>
    </row>
    <row r="368" spans="1:10" x14ac:dyDescent="0.25">
      <c r="A368"/>
      <c r="B368" s="17"/>
      <c r="C368" s="19">
        <v>2014</v>
      </c>
      <c r="D368" s="10">
        <v>29484711.900000002</v>
      </c>
      <c r="E368" s="10">
        <v>4061658.8000000003</v>
      </c>
      <c r="F368" s="29" t="s">
        <v>1867</v>
      </c>
      <c r="G368" s="29" t="s">
        <v>1867</v>
      </c>
      <c r="H368" s="11" t="s">
        <v>147</v>
      </c>
      <c r="I368" s="11" t="s">
        <v>147</v>
      </c>
      <c r="J368" s="11" t="s">
        <v>147</v>
      </c>
    </row>
    <row r="369" spans="1:10" x14ac:dyDescent="0.25">
      <c r="A369"/>
      <c r="B369" s="17"/>
      <c r="C369" s="19">
        <v>2015</v>
      </c>
      <c r="D369" s="10">
        <v>31185143.100000001</v>
      </c>
      <c r="E369" s="10">
        <v>5293555.2</v>
      </c>
      <c r="F369" s="10">
        <v>627264.9</v>
      </c>
      <c r="G369" s="33" t="s">
        <v>1867</v>
      </c>
      <c r="H369" s="11" t="s">
        <v>147</v>
      </c>
      <c r="I369" s="11" t="s">
        <v>147</v>
      </c>
      <c r="J369" s="11" t="s">
        <v>147</v>
      </c>
    </row>
    <row r="370" spans="1:10" x14ac:dyDescent="0.25">
      <c r="A370"/>
      <c r="B370" s="17"/>
      <c r="C370" s="19">
        <v>2016</v>
      </c>
      <c r="D370" s="10">
        <v>48288546.899999999</v>
      </c>
      <c r="E370" s="11" t="s">
        <v>1867</v>
      </c>
      <c r="F370" s="10">
        <v>1167997</v>
      </c>
      <c r="G370" s="33" t="s">
        <v>1867</v>
      </c>
      <c r="H370" s="11" t="s">
        <v>147</v>
      </c>
      <c r="I370" s="11" t="s">
        <v>147</v>
      </c>
      <c r="J370" s="11" t="s">
        <v>147</v>
      </c>
    </row>
    <row r="371" spans="1:10" x14ac:dyDescent="0.25">
      <c r="A371"/>
      <c r="B371" s="17"/>
      <c r="C371" s="19">
        <v>2017</v>
      </c>
      <c r="D371" s="10">
        <v>56601423.100000001</v>
      </c>
      <c r="E371" s="10">
        <v>7514673.5999999996</v>
      </c>
      <c r="F371" s="33" t="s">
        <v>1867</v>
      </c>
      <c r="G371" s="33" t="s">
        <v>1867</v>
      </c>
      <c r="H371" s="11" t="s">
        <v>147</v>
      </c>
      <c r="I371" s="11" t="s">
        <v>147</v>
      </c>
      <c r="J371" s="11" t="s">
        <v>147</v>
      </c>
    </row>
    <row r="372" spans="1:10" x14ac:dyDescent="0.25">
      <c r="A372"/>
      <c r="B372" s="17"/>
      <c r="C372" s="19">
        <v>2018</v>
      </c>
      <c r="D372" s="30" t="s">
        <v>1867</v>
      </c>
      <c r="E372" s="10">
        <v>13829078.9</v>
      </c>
      <c r="F372" s="10">
        <v>493267.9</v>
      </c>
      <c r="G372" s="10">
        <v>58427.6</v>
      </c>
      <c r="H372" s="11" t="s">
        <v>147</v>
      </c>
      <c r="I372" s="11" t="s">
        <v>147</v>
      </c>
      <c r="J372" s="11" t="s">
        <v>147</v>
      </c>
    </row>
    <row r="373" spans="1:10" x14ac:dyDescent="0.25">
      <c r="A373" s="22" t="s">
        <v>247</v>
      </c>
      <c r="B373" s="17" t="s">
        <v>249</v>
      </c>
      <c r="C373" s="19">
        <v>2013</v>
      </c>
      <c r="D373" s="10">
        <v>64724086.399999999</v>
      </c>
      <c r="E373" s="34" t="s">
        <v>1867</v>
      </c>
      <c r="F373" s="10">
        <v>470104.6</v>
      </c>
      <c r="G373" s="10">
        <v>57269.3</v>
      </c>
      <c r="H373" s="11" t="s">
        <v>147</v>
      </c>
      <c r="I373" s="11" t="s">
        <v>1867</v>
      </c>
      <c r="J373" s="11" t="s">
        <v>1867</v>
      </c>
    </row>
    <row r="374" spans="1:10" x14ac:dyDescent="0.25">
      <c r="A374"/>
      <c r="B374" s="17"/>
      <c r="C374" s="19">
        <v>2014</v>
      </c>
      <c r="D374" s="10">
        <v>29484711.900000002</v>
      </c>
      <c r="E374" s="10">
        <v>4061658.8000000003</v>
      </c>
      <c r="F374" s="29" t="s">
        <v>1867</v>
      </c>
      <c r="G374" s="29" t="s">
        <v>1867</v>
      </c>
      <c r="H374" s="11" t="s">
        <v>147</v>
      </c>
      <c r="I374" s="11" t="s">
        <v>147</v>
      </c>
      <c r="J374" s="11" t="s">
        <v>147</v>
      </c>
    </row>
    <row r="375" spans="1:10" x14ac:dyDescent="0.25">
      <c r="A375"/>
      <c r="B375" s="17"/>
      <c r="C375" s="19">
        <v>2015</v>
      </c>
      <c r="D375" s="10">
        <v>31185143.100000001</v>
      </c>
      <c r="E375" s="10">
        <v>5293555.2</v>
      </c>
      <c r="F375" s="10">
        <v>627264.9</v>
      </c>
      <c r="G375" s="33" t="s">
        <v>1867</v>
      </c>
      <c r="H375" s="11" t="s">
        <v>147</v>
      </c>
      <c r="I375" s="11" t="s">
        <v>147</v>
      </c>
      <c r="J375" s="11" t="s">
        <v>147</v>
      </c>
    </row>
    <row r="376" spans="1:10" x14ac:dyDescent="0.25">
      <c r="A376"/>
      <c r="B376" s="17"/>
      <c r="C376" s="19">
        <v>2016</v>
      </c>
      <c r="D376" s="10">
        <v>48288546.899999999</v>
      </c>
      <c r="E376" s="11" t="s">
        <v>1867</v>
      </c>
      <c r="F376" s="10">
        <v>1167997</v>
      </c>
      <c r="G376" s="33" t="s">
        <v>1867</v>
      </c>
      <c r="H376" s="11" t="s">
        <v>147</v>
      </c>
      <c r="I376" s="11" t="s">
        <v>147</v>
      </c>
      <c r="J376" s="11" t="s">
        <v>147</v>
      </c>
    </row>
    <row r="377" spans="1:10" x14ac:dyDescent="0.25">
      <c r="A377"/>
      <c r="B377" s="17"/>
      <c r="C377" s="19">
        <v>2017</v>
      </c>
      <c r="D377" s="10">
        <v>56601423.100000001</v>
      </c>
      <c r="E377" s="10">
        <v>7514673.5999999996</v>
      </c>
      <c r="F377" s="33" t="s">
        <v>1867</v>
      </c>
      <c r="G377" s="33" t="s">
        <v>1867</v>
      </c>
      <c r="H377" s="11" t="s">
        <v>147</v>
      </c>
      <c r="I377" s="11" t="s">
        <v>147</v>
      </c>
      <c r="J377" s="11" t="s">
        <v>147</v>
      </c>
    </row>
    <row r="378" spans="1:10" x14ac:dyDescent="0.25">
      <c r="A378"/>
      <c r="B378" s="17"/>
      <c r="C378" s="19">
        <v>2018</v>
      </c>
      <c r="D378" s="30" t="s">
        <v>1867</v>
      </c>
      <c r="E378" s="10">
        <v>13829078.9</v>
      </c>
      <c r="F378" s="10">
        <v>493267.9</v>
      </c>
      <c r="G378" s="10">
        <v>58427.6</v>
      </c>
      <c r="H378" s="11" t="s">
        <v>147</v>
      </c>
      <c r="I378" s="11" t="s">
        <v>147</v>
      </c>
      <c r="J378" s="11" t="s">
        <v>147</v>
      </c>
    </row>
    <row r="379" spans="1:10" x14ac:dyDescent="0.25">
      <c r="A379" s="21" t="s">
        <v>250</v>
      </c>
      <c r="B379" s="17" t="s">
        <v>251</v>
      </c>
      <c r="C379" s="19">
        <v>2013</v>
      </c>
      <c r="D379" s="30" t="s">
        <v>1868</v>
      </c>
      <c r="E379" s="30" t="s">
        <v>1868</v>
      </c>
      <c r="F379" s="10">
        <v>730.1</v>
      </c>
      <c r="G379" s="34" t="s">
        <v>1867</v>
      </c>
      <c r="H379" s="11" t="s">
        <v>147</v>
      </c>
      <c r="I379" s="11" t="s">
        <v>147</v>
      </c>
      <c r="J379" s="11" t="s">
        <v>147</v>
      </c>
    </row>
    <row r="380" spans="1:10" x14ac:dyDescent="0.25">
      <c r="A380"/>
      <c r="B380" s="17"/>
      <c r="C380" s="19">
        <v>2014</v>
      </c>
      <c r="D380" s="30" t="s">
        <v>1868</v>
      </c>
      <c r="E380" s="30" t="s">
        <v>1868</v>
      </c>
      <c r="F380" s="29" t="s">
        <v>1867</v>
      </c>
      <c r="G380" s="29" t="s">
        <v>1867</v>
      </c>
      <c r="H380" s="11" t="s">
        <v>147</v>
      </c>
      <c r="I380" s="11" t="s">
        <v>147</v>
      </c>
      <c r="J380" s="11" t="s">
        <v>147</v>
      </c>
    </row>
    <row r="381" spans="1:10" x14ac:dyDescent="0.25">
      <c r="A381"/>
      <c r="B381" s="17"/>
      <c r="C381" s="19">
        <v>2015</v>
      </c>
      <c r="D381" s="30" t="s">
        <v>1868</v>
      </c>
      <c r="E381" s="30" t="s">
        <v>1868</v>
      </c>
      <c r="F381" s="10">
        <v>10016.5</v>
      </c>
      <c r="G381" s="33" t="s">
        <v>1867</v>
      </c>
      <c r="H381" s="11" t="s">
        <v>147</v>
      </c>
      <c r="I381" s="11" t="s">
        <v>147</v>
      </c>
      <c r="J381" s="11" t="s">
        <v>147</v>
      </c>
    </row>
    <row r="382" spans="1:10" x14ac:dyDescent="0.25">
      <c r="A382"/>
      <c r="B382" s="17"/>
      <c r="C382" s="19">
        <v>2016</v>
      </c>
      <c r="D382" s="30" t="s">
        <v>1868</v>
      </c>
      <c r="E382" s="30" t="s">
        <v>1868</v>
      </c>
      <c r="F382" s="10">
        <v>15551</v>
      </c>
      <c r="G382" s="33" t="s">
        <v>1867</v>
      </c>
      <c r="H382" s="11" t="s">
        <v>147</v>
      </c>
      <c r="I382" s="11" t="s">
        <v>147</v>
      </c>
      <c r="J382" s="11" t="s">
        <v>147</v>
      </c>
    </row>
    <row r="383" spans="1:10" x14ac:dyDescent="0.25">
      <c r="A383"/>
      <c r="B383" s="17"/>
      <c r="C383" s="19">
        <v>2017</v>
      </c>
      <c r="D383" s="30" t="s">
        <v>1868</v>
      </c>
      <c r="E383" s="30" t="s">
        <v>1868</v>
      </c>
      <c r="F383" s="33" t="s">
        <v>1867</v>
      </c>
      <c r="G383" s="33" t="s">
        <v>1867</v>
      </c>
      <c r="H383" s="11" t="s">
        <v>147</v>
      </c>
      <c r="I383" s="11" t="s">
        <v>147</v>
      </c>
      <c r="J383" s="11" t="s">
        <v>147</v>
      </c>
    </row>
    <row r="384" spans="1:10" x14ac:dyDescent="0.25">
      <c r="A384"/>
      <c r="B384" s="17"/>
      <c r="C384" s="19">
        <v>2018</v>
      </c>
      <c r="D384" s="30" t="s">
        <v>1868</v>
      </c>
      <c r="E384" s="30" t="s">
        <v>1868</v>
      </c>
      <c r="F384" s="10">
        <v>15170.4</v>
      </c>
      <c r="G384" s="10">
        <v>5824</v>
      </c>
      <c r="H384" s="11" t="s">
        <v>147</v>
      </c>
      <c r="I384" s="11" t="s">
        <v>1867</v>
      </c>
      <c r="J384" s="11" t="s">
        <v>1867</v>
      </c>
    </row>
    <row r="385" spans="1:10" x14ac:dyDescent="0.25">
      <c r="A385" s="22" t="s">
        <v>250</v>
      </c>
      <c r="B385" s="17" t="s">
        <v>252</v>
      </c>
      <c r="C385" s="19">
        <v>2013</v>
      </c>
      <c r="D385" s="30" t="s">
        <v>1868</v>
      </c>
      <c r="E385" s="30" t="s">
        <v>1868</v>
      </c>
      <c r="F385" s="10">
        <v>730.1</v>
      </c>
      <c r="G385" s="34" t="s">
        <v>1867</v>
      </c>
      <c r="H385" s="11" t="s">
        <v>147</v>
      </c>
      <c r="I385" s="11" t="s">
        <v>147</v>
      </c>
      <c r="J385" s="11" t="s">
        <v>147</v>
      </c>
    </row>
    <row r="386" spans="1:10" x14ac:dyDescent="0.25">
      <c r="A386"/>
      <c r="B386" s="17"/>
      <c r="C386" s="19">
        <v>2014</v>
      </c>
      <c r="D386" s="30" t="s">
        <v>1868</v>
      </c>
      <c r="E386" s="30" t="s">
        <v>1868</v>
      </c>
      <c r="F386" s="29" t="s">
        <v>1867</v>
      </c>
      <c r="G386" s="29" t="s">
        <v>1867</v>
      </c>
      <c r="H386" s="11" t="s">
        <v>147</v>
      </c>
      <c r="I386" s="11" t="s">
        <v>147</v>
      </c>
      <c r="J386" s="11" t="s">
        <v>147</v>
      </c>
    </row>
    <row r="387" spans="1:10" x14ac:dyDescent="0.25">
      <c r="A387"/>
      <c r="B387" s="17"/>
      <c r="C387" s="19">
        <v>2015</v>
      </c>
      <c r="D387" s="30" t="s">
        <v>1868</v>
      </c>
      <c r="E387" s="30" t="s">
        <v>1868</v>
      </c>
      <c r="F387" s="10">
        <v>10016.5</v>
      </c>
      <c r="G387" s="33" t="s">
        <v>1867</v>
      </c>
      <c r="H387" s="11" t="s">
        <v>147</v>
      </c>
      <c r="I387" s="11" t="s">
        <v>147</v>
      </c>
      <c r="J387" s="11" t="s">
        <v>147</v>
      </c>
    </row>
    <row r="388" spans="1:10" x14ac:dyDescent="0.25">
      <c r="A388"/>
      <c r="B388" s="17"/>
      <c r="C388" s="19">
        <v>2016</v>
      </c>
      <c r="D388" s="30" t="s">
        <v>1868</v>
      </c>
      <c r="E388" s="30" t="s">
        <v>1868</v>
      </c>
      <c r="F388" s="10">
        <v>15551</v>
      </c>
      <c r="G388" s="33" t="s">
        <v>1867</v>
      </c>
      <c r="H388" s="11" t="s">
        <v>147</v>
      </c>
      <c r="I388" s="11" t="s">
        <v>147</v>
      </c>
      <c r="J388" s="11" t="s">
        <v>147</v>
      </c>
    </row>
    <row r="389" spans="1:10" x14ac:dyDescent="0.25">
      <c r="A389"/>
      <c r="B389" s="17"/>
      <c r="C389" s="19">
        <v>2017</v>
      </c>
      <c r="D389" s="30" t="s">
        <v>1868</v>
      </c>
      <c r="E389" s="30" t="s">
        <v>1868</v>
      </c>
      <c r="F389" s="33" t="s">
        <v>1867</v>
      </c>
      <c r="G389" s="33" t="s">
        <v>1867</v>
      </c>
      <c r="H389" s="11" t="s">
        <v>147</v>
      </c>
      <c r="I389" s="11" t="s">
        <v>147</v>
      </c>
      <c r="J389" s="11" t="s">
        <v>147</v>
      </c>
    </row>
    <row r="390" spans="1:10" x14ac:dyDescent="0.25">
      <c r="A390"/>
      <c r="B390" s="17"/>
      <c r="C390" s="19">
        <v>2018</v>
      </c>
      <c r="D390" s="30" t="s">
        <v>1868</v>
      </c>
      <c r="E390" s="30" t="s">
        <v>1868</v>
      </c>
      <c r="F390" s="10">
        <v>15170.4</v>
      </c>
      <c r="G390" s="10">
        <v>5824</v>
      </c>
      <c r="H390" s="11" t="s">
        <v>147</v>
      </c>
      <c r="I390" s="11" t="s">
        <v>1867</v>
      </c>
      <c r="J390" s="11" t="s">
        <v>1867</v>
      </c>
    </row>
    <row r="391" spans="1:10" x14ac:dyDescent="0.25">
      <c r="A391" s="20" t="s">
        <v>68</v>
      </c>
      <c r="B391" s="17" t="s">
        <v>3</v>
      </c>
      <c r="C391" s="19">
        <v>2013</v>
      </c>
      <c r="D391" s="10">
        <v>28980789.800000001</v>
      </c>
      <c r="E391" s="10">
        <v>6719733.2999999998</v>
      </c>
      <c r="F391" s="10">
        <v>562770</v>
      </c>
      <c r="G391" s="10">
        <v>69698</v>
      </c>
      <c r="H391" s="11" t="s">
        <v>147</v>
      </c>
      <c r="I391" s="11" t="s">
        <v>147</v>
      </c>
      <c r="J391" s="11" t="s">
        <v>147</v>
      </c>
    </row>
    <row r="392" spans="1:10" x14ac:dyDescent="0.25">
      <c r="A392"/>
      <c r="B392" s="17"/>
      <c r="C392" s="19">
        <v>2014</v>
      </c>
      <c r="D392" s="29" t="s">
        <v>1867</v>
      </c>
      <c r="E392" s="29" t="s">
        <v>1867</v>
      </c>
      <c r="F392" s="10">
        <v>648843.30000000005</v>
      </c>
      <c r="G392" s="10">
        <v>114187.3</v>
      </c>
      <c r="H392" s="11" t="s">
        <v>147</v>
      </c>
      <c r="I392" s="11" t="s">
        <v>147</v>
      </c>
      <c r="J392" s="11" t="s">
        <v>147</v>
      </c>
    </row>
    <row r="393" spans="1:10" x14ac:dyDescent="0.25">
      <c r="A393"/>
      <c r="B393" s="17"/>
      <c r="C393" s="19">
        <v>2015</v>
      </c>
      <c r="D393" s="33" t="s">
        <v>1867</v>
      </c>
      <c r="E393" s="33" t="s">
        <v>1867</v>
      </c>
      <c r="F393" s="10">
        <v>1217426.0999999999</v>
      </c>
      <c r="G393" s="10">
        <v>62180.9</v>
      </c>
      <c r="H393" s="11" t="s">
        <v>147</v>
      </c>
      <c r="I393" s="11" t="s">
        <v>147</v>
      </c>
      <c r="J393" s="11" t="s">
        <v>147</v>
      </c>
    </row>
    <row r="394" spans="1:10" x14ac:dyDescent="0.25">
      <c r="A394"/>
      <c r="B394" s="17"/>
      <c r="C394" s="19">
        <v>2016</v>
      </c>
      <c r="D394" s="33" t="s">
        <v>1867</v>
      </c>
      <c r="E394" s="10">
        <v>22902939.200000003</v>
      </c>
      <c r="F394" s="33" t="s">
        <v>1867</v>
      </c>
      <c r="G394" s="33" t="s">
        <v>1867</v>
      </c>
      <c r="H394" s="11" t="s">
        <v>147</v>
      </c>
      <c r="I394" s="11" t="s">
        <v>1867</v>
      </c>
      <c r="J394" s="11" t="s">
        <v>1867</v>
      </c>
    </row>
    <row r="395" spans="1:10" x14ac:dyDescent="0.25">
      <c r="A395"/>
      <c r="B395" s="17"/>
      <c r="C395" s="19">
        <v>2017</v>
      </c>
      <c r="D395" s="33" t="s">
        <v>1867</v>
      </c>
      <c r="E395" s="33" t="s">
        <v>1867</v>
      </c>
      <c r="F395" s="10">
        <v>1742210.1</v>
      </c>
      <c r="G395" s="10">
        <v>93316.1</v>
      </c>
      <c r="H395" s="11" t="s">
        <v>147</v>
      </c>
      <c r="I395" s="11" t="s">
        <v>147</v>
      </c>
      <c r="J395" s="11" t="s">
        <v>147</v>
      </c>
    </row>
    <row r="396" spans="1:10" x14ac:dyDescent="0.25">
      <c r="A396"/>
      <c r="B396" s="17"/>
      <c r="C396" s="19">
        <v>2018</v>
      </c>
      <c r="D396" s="30" t="s">
        <v>1867</v>
      </c>
      <c r="E396" s="30" t="s">
        <v>1867</v>
      </c>
      <c r="F396" s="10">
        <v>1665713.1</v>
      </c>
      <c r="G396" s="10">
        <v>168290.2</v>
      </c>
      <c r="H396" s="11" t="s">
        <v>147</v>
      </c>
      <c r="I396" s="11" t="s">
        <v>147</v>
      </c>
      <c r="J396" s="11" t="s">
        <v>147</v>
      </c>
    </row>
    <row r="397" spans="1:10" x14ac:dyDescent="0.25">
      <c r="A397" s="21" t="s">
        <v>253</v>
      </c>
      <c r="B397" s="17" t="s">
        <v>254</v>
      </c>
      <c r="C397" s="19">
        <v>2013</v>
      </c>
      <c r="D397" s="34" t="s">
        <v>1867</v>
      </c>
      <c r="E397" s="34" t="s">
        <v>1867</v>
      </c>
      <c r="F397" s="10">
        <v>39496.800000000003</v>
      </c>
      <c r="G397" s="10">
        <v>13684.7</v>
      </c>
      <c r="H397" s="11" t="s">
        <v>147</v>
      </c>
      <c r="I397" s="11" t="s">
        <v>147</v>
      </c>
      <c r="J397" s="11" t="s">
        <v>147</v>
      </c>
    </row>
    <row r="398" spans="1:10" x14ac:dyDescent="0.25">
      <c r="A398"/>
      <c r="B398" s="17"/>
      <c r="C398" s="19">
        <v>2014</v>
      </c>
      <c r="D398" s="29" t="s">
        <v>1867</v>
      </c>
      <c r="E398" s="29" t="s">
        <v>1867</v>
      </c>
      <c r="F398" s="10">
        <v>118059.7</v>
      </c>
      <c r="G398" s="10">
        <v>16883.8</v>
      </c>
      <c r="H398" s="11" t="s">
        <v>147</v>
      </c>
      <c r="I398" s="11" t="s">
        <v>147</v>
      </c>
      <c r="J398" s="11" t="s">
        <v>147</v>
      </c>
    </row>
    <row r="399" spans="1:10" x14ac:dyDescent="0.25">
      <c r="A399"/>
      <c r="B399" s="17"/>
      <c r="C399" s="19">
        <v>2015</v>
      </c>
      <c r="D399" s="33" t="s">
        <v>1867</v>
      </c>
      <c r="E399" s="33" t="s">
        <v>1867</v>
      </c>
      <c r="F399" s="10">
        <v>176015.7</v>
      </c>
      <c r="G399" s="10">
        <v>49099.4</v>
      </c>
      <c r="H399" s="11" t="s">
        <v>147</v>
      </c>
      <c r="I399" s="11" t="s">
        <v>147</v>
      </c>
      <c r="J399" s="11" t="s">
        <v>147</v>
      </c>
    </row>
    <row r="400" spans="1:10" x14ac:dyDescent="0.25">
      <c r="A400"/>
      <c r="B400" s="17"/>
      <c r="C400" s="19">
        <v>2016</v>
      </c>
      <c r="D400" s="33" t="s">
        <v>1867</v>
      </c>
      <c r="E400" s="10">
        <v>588307.9</v>
      </c>
      <c r="F400" s="33" t="s">
        <v>1867</v>
      </c>
      <c r="G400" s="33" t="s">
        <v>1867</v>
      </c>
      <c r="H400" s="11" t="s">
        <v>147</v>
      </c>
      <c r="I400" s="11" t="s">
        <v>1867</v>
      </c>
      <c r="J400" s="11" t="s">
        <v>1867</v>
      </c>
    </row>
    <row r="401" spans="1:10" x14ac:dyDescent="0.25">
      <c r="A401"/>
      <c r="B401" s="17"/>
      <c r="C401" s="19">
        <v>2017</v>
      </c>
      <c r="D401" s="33" t="s">
        <v>1867</v>
      </c>
      <c r="E401" s="33" t="s">
        <v>1867</v>
      </c>
      <c r="F401" s="10">
        <v>985711.9</v>
      </c>
      <c r="G401" s="33" t="s">
        <v>1867</v>
      </c>
      <c r="H401" s="11" t="s">
        <v>147</v>
      </c>
      <c r="I401" s="11" t="s">
        <v>147</v>
      </c>
      <c r="J401" s="11" t="s">
        <v>147</v>
      </c>
    </row>
    <row r="402" spans="1:10" x14ac:dyDescent="0.25">
      <c r="A402"/>
      <c r="B402" s="17"/>
      <c r="C402" s="19">
        <v>2018</v>
      </c>
      <c r="D402" s="30" t="s">
        <v>1867</v>
      </c>
      <c r="E402" s="30" t="s">
        <v>1867</v>
      </c>
      <c r="F402" s="10">
        <v>779974</v>
      </c>
      <c r="G402" s="10">
        <v>127855.8</v>
      </c>
      <c r="H402" s="11" t="s">
        <v>147</v>
      </c>
      <c r="I402" s="11" t="s">
        <v>147</v>
      </c>
      <c r="J402" s="11" t="s">
        <v>147</v>
      </c>
    </row>
    <row r="403" spans="1:10" x14ac:dyDescent="0.25">
      <c r="A403" s="22" t="s">
        <v>253</v>
      </c>
      <c r="B403" s="17" t="s">
        <v>255</v>
      </c>
      <c r="C403" s="19">
        <v>2013</v>
      </c>
      <c r="D403" s="34" t="s">
        <v>1867</v>
      </c>
      <c r="E403" s="34" t="s">
        <v>1867</v>
      </c>
      <c r="F403" s="10">
        <v>39496.800000000003</v>
      </c>
      <c r="G403" s="10">
        <v>13684.7</v>
      </c>
      <c r="H403" s="11" t="s">
        <v>147</v>
      </c>
      <c r="I403" s="11" t="s">
        <v>147</v>
      </c>
      <c r="J403" s="11" t="s">
        <v>147</v>
      </c>
    </row>
    <row r="404" spans="1:10" x14ac:dyDescent="0.25">
      <c r="A404"/>
      <c r="B404" s="17"/>
      <c r="C404" s="19">
        <v>2014</v>
      </c>
      <c r="D404" s="29" t="s">
        <v>1867</v>
      </c>
      <c r="E404" s="29" t="s">
        <v>1867</v>
      </c>
      <c r="F404" s="10">
        <v>118059.7</v>
      </c>
      <c r="G404" s="10">
        <v>16883.8</v>
      </c>
      <c r="H404" s="11" t="s">
        <v>147</v>
      </c>
      <c r="I404" s="11" t="s">
        <v>147</v>
      </c>
      <c r="J404" s="11" t="s">
        <v>147</v>
      </c>
    </row>
    <row r="405" spans="1:10" x14ac:dyDescent="0.25">
      <c r="A405"/>
      <c r="B405" s="17"/>
      <c r="C405" s="19">
        <v>2015</v>
      </c>
      <c r="D405" s="33" t="s">
        <v>1867</v>
      </c>
      <c r="E405" s="33" t="s">
        <v>1867</v>
      </c>
      <c r="F405" s="10">
        <v>176015.7</v>
      </c>
      <c r="G405" s="10">
        <v>49099.4</v>
      </c>
      <c r="H405" s="11" t="s">
        <v>147</v>
      </c>
      <c r="I405" s="11" t="s">
        <v>147</v>
      </c>
      <c r="J405" s="11" t="s">
        <v>147</v>
      </c>
    </row>
    <row r="406" spans="1:10" x14ac:dyDescent="0.25">
      <c r="A406"/>
      <c r="B406" s="17"/>
      <c r="C406" s="19">
        <v>2016</v>
      </c>
      <c r="D406" s="33" t="s">
        <v>1867</v>
      </c>
      <c r="E406" s="10">
        <v>588307.9</v>
      </c>
      <c r="F406" s="33" t="s">
        <v>1867</v>
      </c>
      <c r="G406" s="33" t="s">
        <v>1867</v>
      </c>
      <c r="H406" s="11" t="s">
        <v>147</v>
      </c>
      <c r="I406" s="11" t="s">
        <v>1867</v>
      </c>
      <c r="J406" s="11" t="s">
        <v>1867</v>
      </c>
    </row>
    <row r="407" spans="1:10" x14ac:dyDescent="0.25">
      <c r="A407"/>
      <c r="B407" s="17"/>
      <c r="C407" s="19">
        <v>2017</v>
      </c>
      <c r="D407" s="33" t="s">
        <v>1867</v>
      </c>
      <c r="E407" s="33" t="s">
        <v>1867</v>
      </c>
      <c r="F407" s="10">
        <v>985711.9</v>
      </c>
      <c r="G407" s="33" t="s">
        <v>1867</v>
      </c>
      <c r="H407" s="11" t="s">
        <v>147</v>
      </c>
      <c r="I407" s="11" t="s">
        <v>147</v>
      </c>
      <c r="J407" s="11" t="s">
        <v>147</v>
      </c>
    </row>
    <row r="408" spans="1:10" x14ac:dyDescent="0.25">
      <c r="A408"/>
      <c r="B408" s="17"/>
      <c r="C408" s="19">
        <v>2018</v>
      </c>
      <c r="D408" s="30" t="s">
        <v>1867</v>
      </c>
      <c r="E408" s="30" t="s">
        <v>1867</v>
      </c>
      <c r="F408" s="10">
        <v>779974</v>
      </c>
      <c r="G408" s="10">
        <v>127855.8</v>
      </c>
      <c r="H408" s="11" t="s">
        <v>147</v>
      </c>
      <c r="I408" s="11" t="s">
        <v>147</v>
      </c>
      <c r="J408" s="11" t="s">
        <v>147</v>
      </c>
    </row>
    <row r="409" spans="1:10" x14ac:dyDescent="0.25">
      <c r="A409" s="21" t="s">
        <v>256</v>
      </c>
      <c r="B409" s="17" t="s">
        <v>257</v>
      </c>
      <c r="C409" s="19">
        <v>2013</v>
      </c>
      <c r="D409" s="34" t="s">
        <v>1867</v>
      </c>
      <c r="E409" s="34" t="s">
        <v>1867</v>
      </c>
      <c r="F409" s="10">
        <v>523273.2</v>
      </c>
      <c r="G409" s="10">
        <v>56013.3</v>
      </c>
      <c r="H409" s="11" t="s">
        <v>147</v>
      </c>
      <c r="I409" s="11" t="s">
        <v>147</v>
      </c>
      <c r="J409" s="11" t="s">
        <v>147</v>
      </c>
    </row>
    <row r="410" spans="1:10" x14ac:dyDescent="0.25">
      <c r="A410"/>
      <c r="B410" s="17"/>
      <c r="C410" s="19">
        <v>2014</v>
      </c>
      <c r="D410" s="29" t="s">
        <v>1867</v>
      </c>
      <c r="E410" s="29" t="s">
        <v>1867</v>
      </c>
      <c r="F410" s="10">
        <v>530783.60000000009</v>
      </c>
      <c r="G410" s="10">
        <v>97303.5</v>
      </c>
      <c r="H410" s="11" t="s">
        <v>147</v>
      </c>
      <c r="I410" s="11" t="s">
        <v>147</v>
      </c>
      <c r="J410" s="11" t="s">
        <v>147</v>
      </c>
    </row>
    <row r="411" spans="1:10" x14ac:dyDescent="0.25">
      <c r="A411"/>
      <c r="B411" s="17"/>
      <c r="C411" s="19">
        <v>2015</v>
      </c>
      <c r="D411" s="10">
        <v>27978836.100000001</v>
      </c>
      <c r="E411" s="10">
        <v>17870620.400000002</v>
      </c>
      <c r="F411" s="10">
        <v>1041410.4</v>
      </c>
      <c r="G411" s="10">
        <v>13081.5</v>
      </c>
      <c r="H411" s="11" t="s">
        <v>147</v>
      </c>
      <c r="I411" s="11" t="s">
        <v>147</v>
      </c>
      <c r="J411" s="11" t="s">
        <v>147</v>
      </c>
    </row>
    <row r="412" spans="1:10" x14ac:dyDescent="0.25">
      <c r="A412"/>
      <c r="B412" s="17"/>
      <c r="C412" s="19">
        <v>2016</v>
      </c>
      <c r="D412" s="33" t="s">
        <v>1867</v>
      </c>
      <c r="E412" s="11" t="s">
        <v>1867</v>
      </c>
      <c r="F412" s="10">
        <v>1281042.5</v>
      </c>
      <c r="G412" s="10">
        <v>62797.8</v>
      </c>
      <c r="H412" s="11" t="s">
        <v>147</v>
      </c>
      <c r="I412" s="11" t="s">
        <v>147</v>
      </c>
      <c r="J412" s="11" t="s">
        <v>147</v>
      </c>
    </row>
    <row r="413" spans="1:10" x14ac:dyDescent="0.25">
      <c r="A413"/>
      <c r="B413" s="17"/>
      <c r="C413" s="19">
        <v>2017</v>
      </c>
      <c r="D413" s="33" t="s">
        <v>1867</v>
      </c>
      <c r="E413" s="10">
        <v>26519737.5</v>
      </c>
      <c r="F413" s="10">
        <v>756498.2</v>
      </c>
      <c r="G413" s="33" t="s">
        <v>1867</v>
      </c>
      <c r="H413" s="11" t="s">
        <v>147</v>
      </c>
      <c r="I413" s="11" t="s">
        <v>147</v>
      </c>
      <c r="J413" s="11" t="s">
        <v>147</v>
      </c>
    </row>
    <row r="414" spans="1:10" x14ac:dyDescent="0.25">
      <c r="A414"/>
      <c r="B414" s="17"/>
      <c r="C414" s="19">
        <v>2018</v>
      </c>
      <c r="D414" s="30" t="s">
        <v>1867</v>
      </c>
      <c r="E414" s="10">
        <v>35413803.899999999</v>
      </c>
      <c r="F414" s="10">
        <v>885739.1</v>
      </c>
      <c r="G414" s="10">
        <v>40434.400000000001</v>
      </c>
      <c r="H414" s="11" t="s">
        <v>147</v>
      </c>
      <c r="I414" s="11" t="s">
        <v>147</v>
      </c>
      <c r="J414" s="11" t="s">
        <v>147</v>
      </c>
    </row>
    <row r="415" spans="1:10" x14ac:dyDescent="0.25">
      <c r="A415" s="22" t="s">
        <v>256</v>
      </c>
      <c r="B415" s="17" t="s">
        <v>258</v>
      </c>
      <c r="C415" s="19">
        <v>2013</v>
      </c>
      <c r="D415" s="34" t="s">
        <v>1867</v>
      </c>
      <c r="E415" s="34" t="s">
        <v>1867</v>
      </c>
      <c r="F415" s="10">
        <v>523273.2</v>
      </c>
      <c r="G415" s="10">
        <v>56013.3</v>
      </c>
      <c r="H415" s="11" t="s">
        <v>147</v>
      </c>
      <c r="I415" s="11" t="s">
        <v>147</v>
      </c>
      <c r="J415" s="11" t="s">
        <v>147</v>
      </c>
    </row>
    <row r="416" spans="1:10" x14ac:dyDescent="0.25">
      <c r="A416"/>
      <c r="B416" s="17"/>
      <c r="C416" s="19">
        <v>2014</v>
      </c>
      <c r="D416" s="29" t="s">
        <v>1867</v>
      </c>
      <c r="E416" s="29" t="s">
        <v>1867</v>
      </c>
      <c r="F416" s="10">
        <v>530783.60000000009</v>
      </c>
      <c r="G416" s="10">
        <v>97303.5</v>
      </c>
      <c r="H416" s="11" t="s">
        <v>147</v>
      </c>
      <c r="I416" s="11" t="s">
        <v>147</v>
      </c>
      <c r="J416" s="11" t="s">
        <v>147</v>
      </c>
    </row>
    <row r="417" spans="1:10" x14ac:dyDescent="0.25">
      <c r="A417"/>
      <c r="B417" s="17"/>
      <c r="C417" s="19">
        <v>2015</v>
      </c>
      <c r="D417" s="10">
        <v>27978836.100000001</v>
      </c>
      <c r="E417" s="10">
        <v>17870620.400000002</v>
      </c>
      <c r="F417" s="10">
        <v>1041410.4</v>
      </c>
      <c r="G417" s="10">
        <v>13081.5</v>
      </c>
      <c r="H417" s="11" t="s">
        <v>147</v>
      </c>
      <c r="I417" s="11" t="s">
        <v>147</v>
      </c>
      <c r="J417" s="11" t="s">
        <v>147</v>
      </c>
    </row>
    <row r="418" spans="1:10" x14ac:dyDescent="0.25">
      <c r="A418"/>
      <c r="B418" s="17"/>
      <c r="C418" s="19">
        <v>2016</v>
      </c>
      <c r="D418" s="33" t="s">
        <v>1867</v>
      </c>
      <c r="E418" s="11" t="s">
        <v>1867</v>
      </c>
      <c r="F418" s="10">
        <v>1281042.5</v>
      </c>
      <c r="G418" s="10">
        <v>62797.8</v>
      </c>
      <c r="H418" s="11" t="s">
        <v>147</v>
      </c>
      <c r="I418" s="11" t="s">
        <v>147</v>
      </c>
      <c r="J418" s="11" t="s">
        <v>147</v>
      </c>
    </row>
    <row r="419" spans="1:10" x14ac:dyDescent="0.25">
      <c r="A419"/>
      <c r="B419" s="17"/>
      <c r="C419" s="19">
        <v>2017</v>
      </c>
      <c r="D419" s="33" t="s">
        <v>1867</v>
      </c>
      <c r="E419" s="10">
        <v>26519737.5</v>
      </c>
      <c r="F419" s="10">
        <v>756498.2</v>
      </c>
      <c r="G419" s="33" t="s">
        <v>1867</v>
      </c>
      <c r="H419" s="11" t="s">
        <v>147</v>
      </c>
      <c r="I419" s="11" t="s">
        <v>147</v>
      </c>
      <c r="J419" s="11" t="s">
        <v>147</v>
      </c>
    </row>
    <row r="420" spans="1:10" x14ac:dyDescent="0.25">
      <c r="A420"/>
      <c r="B420" s="17"/>
      <c r="C420" s="19">
        <v>2018</v>
      </c>
      <c r="D420" s="30" t="s">
        <v>1867</v>
      </c>
      <c r="E420" s="10">
        <v>35413803.899999999</v>
      </c>
      <c r="F420" s="10">
        <v>885739.1</v>
      </c>
      <c r="G420" s="10">
        <v>40434.400000000001</v>
      </c>
      <c r="H420" s="11" t="s">
        <v>147</v>
      </c>
      <c r="I420" s="11" t="s">
        <v>147</v>
      </c>
      <c r="J420" s="11" t="s">
        <v>147</v>
      </c>
    </row>
    <row r="421" spans="1:10" x14ac:dyDescent="0.25">
      <c r="A421" s="20" t="s">
        <v>69</v>
      </c>
      <c r="B421" s="17" t="s">
        <v>4</v>
      </c>
      <c r="C421" s="19">
        <v>2013</v>
      </c>
      <c r="D421" s="10">
        <v>60448950.299999997</v>
      </c>
      <c r="E421" s="10">
        <v>1439787</v>
      </c>
      <c r="F421" s="10">
        <v>24269.9</v>
      </c>
      <c r="G421" s="10">
        <v>15230.6</v>
      </c>
      <c r="H421" s="11" t="s">
        <v>147</v>
      </c>
      <c r="I421" s="11" t="s">
        <v>147</v>
      </c>
      <c r="J421" s="11" t="s">
        <v>147</v>
      </c>
    </row>
    <row r="422" spans="1:10" x14ac:dyDescent="0.25">
      <c r="A422"/>
      <c r="B422" s="17"/>
      <c r="C422" s="19">
        <v>2014</v>
      </c>
      <c r="D422" s="10">
        <v>69459853.200000003</v>
      </c>
      <c r="E422" s="10">
        <v>1105279.3</v>
      </c>
      <c r="F422" s="10">
        <v>24847.7</v>
      </c>
      <c r="G422" s="10">
        <v>5435.5</v>
      </c>
      <c r="H422" s="11" t="s">
        <v>147</v>
      </c>
      <c r="I422" s="11" t="s">
        <v>147</v>
      </c>
      <c r="J422" s="11" t="s">
        <v>147</v>
      </c>
    </row>
    <row r="423" spans="1:10" x14ac:dyDescent="0.25">
      <c r="A423"/>
      <c r="B423" s="17"/>
      <c r="C423" s="19">
        <v>2015</v>
      </c>
      <c r="D423" s="10">
        <v>72573053.799999997</v>
      </c>
      <c r="E423" s="10">
        <v>2020155.3</v>
      </c>
      <c r="F423" s="10">
        <v>33880.700000000004</v>
      </c>
      <c r="G423" s="10">
        <v>1044.8</v>
      </c>
      <c r="H423" s="11" t="s">
        <v>147</v>
      </c>
      <c r="I423" s="11" t="s">
        <v>147</v>
      </c>
      <c r="J423" s="11" t="s">
        <v>147</v>
      </c>
    </row>
    <row r="424" spans="1:10" x14ac:dyDescent="0.25">
      <c r="A424"/>
      <c r="B424" s="17"/>
      <c r="C424" s="19">
        <v>2016</v>
      </c>
      <c r="D424" s="10">
        <v>87540100.5</v>
      </c>
      <c r="E424" s="10">
        <v>2170466.1</v>
      </c>
      <c r="F424" s="33" t="s">
        <v>1867</v>
      </c>
      <c r="G424" s="33" t="s">
        <v>1867</v>
      </c>
      <c r="H424" s="11" t="s">
        <v>147</v>
      </c>
      <c r="I424" s="11" t="s">
        <v>1867</v>
      </c>
      <c r="J424" s="11" t="s">
        <v>1867</v>
      </c>
    </row>
    <row r="425" spans="1:10" x14ac:dyDescent="0.25">
      <c r="A425"/>
      <c r="B425" s="17"/>
      <c r="C425" s="19">
        <v>2017</v>
      </c>
      <c r="D425" s="10">
        <v>123518509.40000001</v>
      </c>
      <c r="E425" s="33" t="s">
        <v>1867</v>
      </c>
      <c r="F425" s="33" t="s">
        <v>1867</v>
      </c>
      <c r="G425" s="33" t="s">
        <v>1867</v>
      </c>
      <c r="H425" s="11" t="s">
        <v>147</v>
      </c>
      <c r="I425" s="11" t="s">
        <v>147</v>
      </c>
      <c r="J425" s="11" t="s">
        <v>147</v>
      </c>
    </row>
    <row r="426" spans="1:10" x14ac:dyDescent="0.25">
      <c r="A426"/>
      <c r="B426" s="17"/>
      <c r="C426" s="19">
        <v>2018</v>
      </c>
      <c r="D426" s="10">
        <v>137085519.80000001</v>
      </c>
      <c r="E426" s="30" t="s">
        <v>1867</v>
      </c>
      <c r="F426" s="30" t="s">
        <v>1867</v>
      </c>
      <c r="G426" s="30" t="s">
        <v>1867</v>
      </c>
      <c r="H426" s="11" t="s">
        <v>147</v>
      </c>
      <c r="I426" s="11" t="s">
        <v>147</v>
      </c>
      <c r="J426" s="11" t="s">
        <v>147</v>
      </c>
    </row>
    <row r="427" spans="1:10" x14ac:dyDescent="0.25">
      <c r="A427" s="21" t="s">
        <v>259</v>
      </c>
      <c r="B427" s="17" t="s">
        <v>260</v>
      </c>
      <c r="C427" s="19">
        <v>2013</v>
      </c>
      <c r="D427" s="34" t="s">
        <v>1867</v>
      </c>
      <c r="E427" s="34" t="s">
        <v>1867</v>
      </c>
      <c r="F427" s="10">
        <v>0</v>
      </c>
      <c r="G427" s="34" t="s">
        <v>1867</v>
      </c>
      <c r="H427" s="11" t="s">
        <v>147</v>
      </c>
      <c r="I427" s="11" t="s">
        <v>147</v>
      </c>
      <c r="J427" s="11" t="s">
        <v>147</v>
      </c>
    </row>
    <row r="428" spans="1:10" x14ac:dyDescent="0.25">
      <c r="A428"/>
      <c r="B428" s="17"/>
      <c r="C428" s="19">
        <v>2014</v>
      </c>
      <c r="D428" s="10">
        <v>66501872.899999999</v>
      </c>
      <c r="E428" s="10">
        <v>577283.19999999995</v>
      </c>
      <c r="F428" s="10">
        <v>0</v>
      </c>
      <c r="G428" s="10">
        <v>0</v>
      </c>
      <c r="H428" s="11" t="s">
        <v>147</v>
      </c>
      <c r="I428" s="11" t="s">
        <v>147</v>
      </c>
      <c r="J428" s="11" t="s">
        <v>147</v>
      </c>
    </row>
    <row r="429" spans="1:10" x14ac:dyDescent="0.25">
      <c r="A429"/>
      <c r="B429" s="17"/>
      <c r="C429" s="19">
        <v>2015</v>
      </c>
      <c r="D429" s="10">
        <v>65525154.299999997</v>
      </c>
      <c r="E429" s="33" t="s">
        <v>1867</v>
      </c>
      <c r="F429" s="33" t="s">
        <v>1867</v>
      </c>
      <c r="G429" s="33" t="s">
        <v>1867</v>
      </c>
      <c r="H429" s="11" t="s">
        <v>147</v>
      </c>
      <c r="I429" s="11" t="s">
        <v>147</v>
      </c>
      <c r="J429" s="11" t="s">
        <v>147</v>
      </c>
    </row>
    <row r="430" spans="1:10" x14ac:dyDescent="0.25">
      <c r="A430"/>
      <c r="B430" s="17"/>
      <c r="C430" s="19">
        <v>2016</v>
      </c>
      <c r="D430" s="10">
        <v>79149131</v>
      </c>
      <c r="E430" s="10">
        <v>175506.2</v>
      </c>
      <c r="F430" s="10">
        <v>39.299999999999997</v>
      </c>
      <c r="G430" s="10">
        <v>39.299999999999997</v>
      </c>
      <c r="H430" s="11" t="s">
        <v>147</v>
      </c>
      <c r="I430" s="11" t="s">
        <v>147</v>
      </c>
      <c r="J430" s="11" t="s">
        <v>147</v>
      </c>
    </row>
    <row r="431" spans="1:10" x14ac:dyDescent="0.25">
      <c r="A431"/>
      <c r="B431" s="17"/>
      <c r="C431" s="19">
        <v>2017</v>
      </c>
      <c r="D431" s="10">
        <v>111316424.5</v>
      </c>
      <c r="E431" s="33" t="s">
        <v>1867</v>
      </c>
      <c r="F431" s="33" t="s">
        <v>1867</v>
      </c>
      <c r="G431" s="33" t="s">
        <v>1867</v>
      </c>
      <c r="H431" s="11" t="s">
        <v>147</v>
      </c>
      <c r="I431" s="11" t="s">
        <v>147</v>
      </c>
      <c r="J431" s="11" t="s">
        <v>147</v>
      </c>
    </row>
    <row r="432" spans="1:10" x14ac:dyDescent="0.25">
      <c r="A432"/>
      <c r="B432" s="17"/>
      <c r="C432" s="19">
        <v>2018</v>
      </c>
      <c r="D432" s="10">
        <v>125042152</v>
      </c>
      <c r="E432" s="30" t="s">
        <v>1867</v>
      </c>
      <c r="F432" s="30" t="s">
        <v>1867</v>
      </c>
      <c r="G432" s="10">
        <v>0</v>
      </c>
      <c r="H432" s="11" t="s">
        <v>147</v>
      </c>
      <c r="I432" s="11" t="s">
        <v>147</v>
      </c>
      <c r="J432" s="11" t="s">
        <v>147</v>
      </c>
    </row>
    <row r="433" spans="1:10" x14ac:dyDescent="0.25">
      <c r="A433" s="22" t="s">
        <v>259</v>
      </c>
      <c r="B433" s="17" t="s">
        <v>261</v>
      </c>
      <c r="C433" s="19">
        <v>2013</v>
      </c>
      <c r="D433" s="34" t="s">
        <v>1867</v>
      </c>
      <c r="E433" s="34" t="s">
        <v>1867</v>
      </c>
      <c r="F433" s="10">
        <v>0</v>
      </c>
      <c r="G433" s="34" t="s">
        <v>1867</v>
      </c>
      <c r="H433" s="11" t="s">
        <v>147</v>
      </c>
      <c r="I433" s="11" t="s">
        <v>147</v>
      </c>
      <c r="J433" s="11" t="s">
        <v>147</v>
      </c>
    </row>
    <row r="434" spans="1:10" x14ac:dyDescent="0.25">
      <c r="A434"/>
      <c r="B434" s="17"/>
      <c r="C434" s="19">
        <v>2014</v>
      </c>
      <c r="D434" s="10">
        <v>66501872.899999999</v>
      </c>
      <c r="E434" s="10">
        <v>577283.19999999995</v>
      </c>
      <c r="F434" s="10">
        <v>0</v>
      </c>
      <c r="G434" s="10">
        <v>0</v>
      </c>
      <c r="H434" s="11" t="s">
        <v>147</v>
      </c>
      <c r="I434" s="11" t="s">
        <v>147</v>
      </c>
      <c r="J434" s="11" t="s">
        <v>147</v>
      </c>
    </row>
    <row r="435" spans="1:10" x14ac:dyDescent="0.25">
      <c r="A435"/>
      <c r="B435" s="17"/>
      <c r="C435" s="19">
        <v>2015</v>
      </c>
      <c r="D435" s="10">
        <v>65525154.299999997</v>
      </c>
      <c r="E435" s="33" t="s">
        <v>1867</v>
      </c>
      <c r="F435" s="33" t="s">
        <v>1867</v>
      </c>
      <c r="G435" s="33" t="s">
        <v>1867</v>
      </c>
      <c r="H435" s="11" t="s">
        <v>147</v>
      </c>
      <c r="I435" s="11" t="s">
        <v>147</v>
      </c>
      <c r="J435" s="11" t="s">
        <v>147</v>
      </c>
    </row>
    <row r="436" spans="1:10" x14ac:dyDescent="0.25">
      <c r="A436"/>
      <c r="B436" s="17"/>
      <c r="C436" s="19">
        <v>2016</v>
      </c>
      <c r="D436" s="10">
        <v>79149131</v>
      </c>
      <c r="E436" s="10">
        <v>175506.2</v>
      </c>
      <c r="F436" s="10">
        <v>39.299999999999997</v>
      </c>
      <c r="G436" s="10">
        <v>39.299999999999997</v>
      </c>
      <c r="H436" s="11" t="s">
        <v>147</v>
      </c>
      <c r="I436" s="11" t="s">
        <v>147</v>
      </c>
      <c r="J436" s="11" t="s">
        <v>147</v>
      </c>
    </row>
    <row r="437" spans="1:10" x14ac:dyDescent="0.25">
      <c r="A437"/>
      <c r="B437" s="17"/>
      <c r="C437" s="19">
        <v>2017</v>
      </c>
      <c r="D437" s="10">
        <v>111316424.5</v>
      </c>
      <c r="E437" s="33" t="s">
        <v>1867</v>
      </c>
      <c r="F437" s="33" t="s">
        <v>1867</v>
      </c>
      <c r="G437" s="33" t="s">
        <v>1867</v>
      </c>
      <c r="H437" s="11" t="s">
        <v>147</v>
      </c>
      <c r="I437" s="11" t="s">
        <v>147</v>
      </c>
      <c r="J437" s="11" t="s">
        <v>147</v>
      </c>
    </row>
    <row r="438" spans="1:10" x14ac:dyDescent="0.25">
      <c r="A438"/>
      <c r="B438" s="17"/>
      <c r="C438" s="19">
        <v>2018</v>
      </c>
      <c r="D438" s="10">
        <v>125042152</v>
      </c>
      <c r="E438" s="30" t="s">
        <v>1867</v>
      </c>
      <c r="F438" s="30" t="s">
        <v>1867</v>
      </c>
      <c r="G438" s="10">
        <v>0</v>
      </c>
      <c r="H438" s="11" t="s">
        <v>147</v>
      </c>
      <c r="I438" s="11" t="s">
        <v>147</v>
      </c>
      <c r="J438" s="11" t="s">
        <v>147</v>
      </c>
    </row>
    <row r="439" spans="1:10" x14ac:dyDescent="0.25">
      <c r="A439" s="21" t="s">
        <v>262</v>
      </c>
      <c r="B439" s="17" t="s">
        <v>263</v>
      </c>
      <c r="C439" s="19">
        <v>2013</v>
      </c>
      <c r="D439" s="34" t="s">
        <v>1867</v>
      </c>
      <c r="E439" s="34" t="s">
        <v>1867</v>
      </c>
      <c r="F439" s="10">
        <v>24269.9</v>
      </c>
      <c r="G439" s="34" t="s">
        <v>1867</v>
      </c>
      <c r="H439" s="11" t="s">
        <v>147</v>
      </c>
      <c r="I439" s="11" t="s">
        <v>147</v>
      </c>
      <c r="J439" s="11" t="s">
        <v>147</v>
      </c>
    </row>
    <row r="440" spans="1:10" x14ac:dyDescent="0.25">
      <c r="A440"/>
      <c r="B440" s="17"/>
      <c r="C440" s="19">
        <v>2014</v>
      </c>
      <c r="D440" s="10">
        <v>2957980.3</v>
      </c>
      <c r="E440" s="10">
        <v>527996.10000000009</v>
      </c>
      <c r="F440" s="10">
        <v>24847.7</v>
      </c>
      <c r="G440" s="10">
        <v>5435.5</v>
      </c>
      <c r="H440" s="11" t="s">
        <v>147</v>
      </c>
      <c r="I440" s="11" t="s">
        <v>147</v>
      </c>
      <c r="J440" s="11" t="s">
        <v>147</v>
      </c>
    </row>
    <row r="441" spans="1:10" x14ac:dyDescent="0.25">
      <c r="A441"/>
      <c r="B441" s="17"/>
      <c r="C441" s="19">
        <v>2015</v>
      </c>
      <c r="D441" s="10">
        <v>7047899.5</v>
      </c>
      <c r="E441" s="33" t="s">
        <v>1867</v>
      </c>
      <c r="F441" s="33" t="s">
        <v>1867</v>
      </c>
      <c r="G441" s="33" t="s">
        <v>1867</v>
      </c>
      <c r="H441" s="11" t="s">
        <v>147</v>
      </c>
      <c r="I441" s="11" t="s">
        <v>147</v>
      </c>
      <c r="J441" s="11" t="s">
        <v>147</v>
      </c>
    </row>
    <row r="442" spans="1:10" x14ac:dyDescent="0.25">
      <c r="A442"/>
      <c r="B442" s="17"/>
      <c r="C442" s="19">
        <v>2016</v>
      </c>
      <c r="D442" s="10">
        <v>8390969.5</v>
      </c>
      <c r="E442" s="10">
        <v>1994959.9</v>
      </c>
      <c r="F442" s="33" t="s">
        <v>1867</v>
      </c>
      <c r="G442" s="33" t="s">
        <v>1867</v>
      </c>
      <c r="H442" s="11" t="s">
        <v>147</v>
      </c>
      <c r="I442" s="11" t="s">
        <v>1867</v>
      </c>
      <c r="J442" s="11" t="s">
        <v>1867</v>
      </c>
    </row>
    <row r="443" spans="1:10" x14ac:dyDescent="0.25">
      <c r="A443"/>
      <c r="B443" s="17"/>
      <c r="C443" s="19">
        <v>2017</v>
      </c>
      <c r="D443" s="10">
        <v>12202084.9</v>
      </c>
      <c r="E443" s="33" t="s">
        <v>1867</v>
      </c>
      <c r="F443" s="33" t="s">
        <v>1867</v>
      </c>
      <c r="G443" s="33" t="s">
        <v>1867</v>
      </c>
      <c r="H443" s="11" t="s">
        <v>147</v>
      </c>
      <c r="I443" s="11" t="s">
        <v>147</v>
      </c>
      <c r="J443" s="11" t="s">
        <v>147</v>
      </c>
    </row>
    <row r="444" spans="1:10" x14ac:dyDescent="0.25">
      <c r="A444"/>
      <c r="B444" s="17"/>
      <c r="C444" s="19">
        <v>2018</v>
      </c>
      <c r="D444" s="10">
        <v>12043367.800000001</v>
      </c>
      <c r="E444" s="30" t="s">
        <v>1867</v>
      </c>
      <c r="F444" s="30" t="s">
        <v>1867</v>
      </c>
      <c r="G444" s="30" t="s">
        <v>1867</v>
      </c>
      <c r="H444" s="11" t="s">
        <v>147</v>
      </c>
      <c r="I444" s="11" t="s">
        <v>147</v>
      </c>
      <c r="J444" s="11" t="s">
        <v>147</v>
      </c>
    </row>
    <row r="445" spans="1:10" x14ac:dyDescent="0.25">
      <c r="A445" s="22" t="s">
        <v>264</v>
      </c>
      <c r="B445" s="17" t="s">
        <v>265</v>
      </c>
      <c r="C445" s="19">
        <v>2013</v>
      </c>
      <c r="D445" s="34" t="s">
        <v>1867</v>
      </c>
      <c r="E445" s="30" t="s">
        <v>1868</v>
      </c>
      <c r="F445" s="10">
        <v>0</v>
      </c>
      <c r="G445" s="34" t="s">
        <v>1867</v>
      </c>
      <c r="H445" s="11" t="s">
        <v>147</v>
      </c>
      <c r="I445" s="11" t="s">
        <v>147</v>
      </c>
      <c r="J445" s="11" t="s">
        <v>147</v>
      </c>
    </row>
    <row r="446" spans="1:10" x14ac:dyDescent="0.25">
      <c r="A446"/>
      <c r="B446" s="17"/>
      <c r="C446" s="19">
        <v>2014</v>
      </c>
      <c r="D446" s="29" t="s">
        <v>1867</v>
      </c>
      <c r="E446" s="30" t="s">
        <v>1868</v>
      </c>
      <c r="F446" s="29" t="s">
        <v>1867</v>
      </c>
      <c r="G446" s="29" t="s">
        <v>1867</v>
      </c>
      <c r="H446" s="11" t="s">
        <v>147</v>
      </c>
      <c r="I446" s="11" t="s">
        <v>147</v>
      </c>
      <c r="J446" s="11" t="s">
        <v>147</v>
      </c>
    </row>
    <row r="447" spans="1:10" x14ac:dyDescent="0.25">
      <c r="A447"/>
      <c r="B447" s="17"/>
      <c r="C447" s="19">
        <v>2015</v>
      </c>
      <c r="D447" s="33" t="s">
        <v>1867</v>
      </c>
      <c r="E447" s="30" t="s">
        <v>1868</v>
      </c>
      <c r="F447" s="33" t="s">
        <v>1867</v>
      </c>
      <c r="G447" s="33" t="s">
        <v>1867</v>
      </c>
      <c r="H447" s="11" t="s">
        <v>147</v>
      </c>
      <c r="I447" s="11" t="s">
        <v>147</v>
      </c>
      <c r="J447" s="11" t="s">
        <v>147</v>
      </c>
    </row>
    <row r="448" spans="1:10" x14ac:dyDescent="0.25">
      <c r="A448"/>
      <c r="B448" s="17"/>
      <c r="C448" s="19">
        <v>2016</v>
      </c>
      <c r="D448" s="33" t="s">
        <v>1867</v>
      </c>
      <c r="E448" s="30" t="s">
        <v>1868</v>
      </c>
      <c r="F448" s="33" t="s">
        <v>1867</v>
      </c>
      <c r="G448" s="33" t="s">
        <v>1867</v>
      </c>
      <c r="H448" s="11" t="s">
        <v>147</v>
      </c>
      <c r="I448" s="11" t="s">
        <v>1867</v>
      </c>
      <c r="J448" s="11" t="s">
        <v>1867</v>
      </c>
    </row>
    <row r="449" spans="1:10" x14ac:dyDescent="0.25">
      <c r="A449"/>
      <c r="B449" s="17"/>
      <c r="C449" s="19">
        <v>2017</v>
      </c>
      <c r="D449" s="33" t="s">
        <v>1867</v>
      </c>
      <c r="E449" s="30" t="s">
        <v>1868</v>
      </c>
      <c r="F449" s="30" t="s">
        <v>1868</v>
      </c>
      <c r="G449" s="30" t="s">
        <v>1868</v>
      </c>
      <c r="H449" s="11" t="s">
        <v>147</v>
      </c>
      <c r="I449" s="11" t="s">
        <v>147</v>
      </c>
      <c r="J449" s="11" t="s">
        <v>147</v>
      </c>
    </row>
    <row r="450" spans="1:10" x14ac:dyDescent="0.25">
      <c r="A450"/>
      <c r="B450" s="17"/>
      <c r="C450" s="19">
        <v>2018</v>
      </c>
      <c r="D450" s="30" t="s">
        <v>1867</v>
      </c>
      <c r="E450" s="30" t="s">
        <v>1868</v>
      </c>
      <c r="F450" s="30" t="s">
        <v>1868</v>
      </c>
      <c r="G450" s="30" t="s">
        <v>1868</v>
      </c>
      <c r="H450" s="11" t="s">
        <v>147</v>
      </c>
      <c r="I450" s="11" t="s">
        <v>147</v>
      </c>
      <c r="J450" s="11" t="s">
        <v>147</v>
      </c>
    </row>
    <row r="451" spans="1:10" x14ac:dyDescent="0.25">
      <c r="A451" s="22" t="s">
        <v>266</v>
      </c>
      <c r="B451" s="17" t="s">
        <v>267</v>
      </c>
      <c r="C451" s="19">
        <v>2013</v>
      </c>
      <c r="D451" s="34" t="s">
        <v>1867</v>
      </c>
      <c r="E451" s="34" t="s">
        <v>1867</v>
      </c>
      <c r="F451" s="10">
        <v>24269.9</v>
      </c>
      <c r="G451" s="34" t="s">
        <v>1867</v>
      </c>
      <c r="H451" s="11" t="s">
        <v>147</v>
      </c>
      <c r="I451" s="11" t="s">
        <v>147</v>
      </c>
      <c r="J451" s="11" t="s">
        <v>147</v>
      </c>
    </row>
    <row r="452" spans="1:10" x14ac:dyDescent="0.25">
      <c r="A452"/>
      <c r="B452" s="17"/>
      <c r="C452" s="19">
        <v>2014</v>
      </c>
      <c r="D452" s="29" t="s">
        <v>1867</v>
      </c>
      <c r="E452" s="10">
        <v>527996.10000000009</v>
      </c>
      <c r="F452" s="29" t="s">
        <v>1867</v>
      </c>
      <c r="G452" s="29" t="s">
        <v>1867</v>
      </c>
      <c r="H452" s="11" t="s">
        <v>147</v>
      </c>
      <c r="I452" s="11" t="s">
        <v>147</v>
      </c>
      <c r="J452" s="11" t="s">
        <v>147</v>
      </c>
    </row>
    <row r="453" spans="1:10" x14ac:dyDescent="0.25">
      <c r="A453"/>
      <c r="B453" s="17"/>
      <c r="C453" s="19">
        <v>2015</v>
      </c>
      <c r="D453" s="33" t="s">
        <v>1867</v>
      </c>
      <c r="E453" s="33" t="s">
        <v>1867</v>
      </c>
      <c r="F453" s="33" t="s">
        <v>1867</v>
      </c>
      <c r="G453" s="33" t="s">
        <v>1867</v>
      </c>
      <c r="H453" s="11" t="s">
        <v>147</v>
      </c>
      <c r="I453" s="11" t="s">
        <v>147</v>
      </c>
      <c r="J453" s="11" t="s">
        <v>147</v>
      </c>
    </row>
    <row r="454" spans="1:10" x14ac:dyDescent="0.25">
      <c r="A454"/>
      <c r="B454" s="17"/>
      <c r="C454" s="19">
        <v>2016</v>
      </c>
      <c r="D454" s="33" t="s">
        <v>1867</v>
      </c>
      <c r="E454" s="11" t="s">
        <v>1867</v>
      </c>
      <c r="F454" s="10">
        <v>33704.6</v>
      </c>
      <c r="G454" s="10">
        <v>5614.6</v>
      </c>
      <c r="H454" s="11" t="s">
        <v>147</v>
      </c>
      <c r="I454" s="11" t="s">
        <v>147</v>
      </c>
      <c r="J454" s="11" t="s">
        <v>147</v>
      </c>
    </row>
    <row r="455" spans="1:10" x14ac:dyDescent="0.25">
      <c r="A455"/>
      <c r="B455" s="17"/>
      <c r="C455" s="19">
        <v>2017</v>
      </c>
      <c r="D455" s="33" t="s">
        <v>1867</v>
      </c>
      <c r="E455" s="33" t="s">
        <v>1867</v>
      </c>
      <c r="F455" s="33" t="s">
        <v>1867</v>
      </c>
      <c r="G455" s="33" t="s">
        <v>1867</v>
      </c>
      <c r="H455" s="11" t="s">
        <v>147</v>
      </c>
      <c r="I455" s="11" t="s">
        <v>147</v>
      </c>
      <c r="J455" s="11" t="s">
        <v>147</v>
      </c>
    </row>
    <row r="456" spans="1:10" x14ac:dyDescent="0.25">
      <c r="A456"/>
      <c r="B456" s="17"/>
      <c r="C456" s="19">
        <v>2018</v>
      </c>
      <c r="D456" s="30" t="s">
        <v>1867</v>
      </c>
      <c r="E456" s="30" t="s">
        <v>1867</v>
      </c>
      <c r="F456" s="30" t="s">
        <v>1867</v>
      </c>
      <c r="G456" s="30" t="s">
        <v>1867</v>
      </c>
      <c r="H456" s="11" t="s">
        <v>147</v>
      </c>
      <c r="I456" s="11" t="s">
        <v>147</v>
      </c>
      <c r="J456" s="11" t="s">
        <v>147</v>
      </c>
    </row>
    <row r="457" spans="1:10" x14ac:dyDescent="0.25">
      <c r="A457" s="20" t="s">
        <v>70</v>
      </c>
      <c r="B457" s="17" t="s">
        <v>5</v>
      </c>
      <c r="C457" s="19">
        <v>2013</v>
      </c>
      <c r="D457" s="10">
        <v>2888269.1999999997</v>
      </c>
      <c r="E457" s="10">
        <v>8347139.9000000004</v>
      </c>
      <c r="F457" s="10">
        <v>1460973.9</v>
      </c>
      <c r="G457" s="10">
        <v>342629</v>
      </c>
      <c r="H457" s="11" t="s">
        <v>147</v>
      </c>
      <c r="I457" s="28">
        <v>24971.9</v>
      </c>
      <c r="J457" s="28">
        <v>12361.3</v>
      </c>
    </row>
    <row r="458" spans="1:10" x14ac:dyDescent="0.25">
      <c r="A458"/>
      <c r="B458" s="17"/>
      <c r="C458" s="19">
        <v>2014</v>
      </c>
      <c r="D458" s="29" t="s">
        <v>1867</v>
      </c>
      <c r="E458" s="10">
        <v>8958824.7000000011</v>
      </c>
      <c r="F458" s="10">
        <v>1974925.2</v>
      </c>
      <c r="G458" s="10">
        <v>326275.7</v>
      </c>
      <c r="H458" s="11" t="s">
        <v>1867</v>
      </c>
      <c r="I458" s="11" t="s">
        <v>1867</v>
      </c>
      <c r="J458" s="28">
        <v>10655.5</v>
      </c>
    </row>
    <row r="459" spans="1:10" x14ac:dyDescent="0.25">
      <c r="A459"/>
      <c r="B459" s="17"/>
      <c r="C459" s="19">
        <v>2015</v>
      </c>
      <c r="D459" s="33" t="s">
        <v>1867</v>
      </c>
      <c r="E459" s="33" t="s">
        <v>1867</v>
      </c>
      <c r="F459" s="10">
        <v>2072400</v>
      </c>
      <c r="G459" s="10">
        <v>400328.60000000003</v>
      </c>
      <c r="H459" s="11" t="s">
        <v>147</v>
      </c>
      <c r="I459" s="28">
        <v>35750.9</v>
      </c>
      <c r="J459" s="28">
        <v>16079.7</v>
      </c>
    </row>
    <row r="460" spans="1:10" x14ac:dyDescent="0.25">
      <c r="A460"/>
      <c r="B460" s="17"/>
      <c r="C460" s="19">
        <v>2016</v>
      </c>
      <c r="D460" s="33" t="s">
        <v>1867</v>
      </c>
      <c r="E460" s="10">
        <v>12654847.799999999</v>
      </c>
      <c r="F460" s="33" t="s">
        <v>1867</v>
      </c>
      <c r="G460" s="10">
        <v>374614.5</v>
      </c>
      <c r="H460" s="11" t="s">
        <v>1867</v>
      </c>
      <c r="I460" s="11" t="s">
        <v>1867</v>
      </c>
      <c r="J460" s="28">
        <v>26455.800000000003</v>
      </c>
    </row>
    <row r="461" spans="1:10" x14ac:dyDescent="0.25">
      <c r="A461"/>
      <c r="B461" s="17"/>
      <c r="C461" s="19">
        <v>2017</v>
      </c>
      <c r="D461" s="33" t="s">
        <v>1867</v>
      </c>
      <c r="E461" s="10">
        <v>18331711.800000001</v>
      </c>
      <c r="F461" s="33" t="s">
        <v>1867</v>
      </c>
      <c r="G461" s="10">
        <v>735837.9</v>
      </c>
      <c r="H461" s="11" t="s">
        <v>1867</v>
      </c>
      <c r="I461" s="11" t="s">
        <v>1867</v>
      </c>
      <c r="J461" s="28">
        <v>40310.6</v>
      </c>
    </row>
    <row r="462" spans="1:10" x14ac:dyDescent="0.25">
      <c r="A462"/>
      <c r="B462" s="17"/>
      <c r="C462" s="19">
        <v>2018</v>
      </c>
      <c r="D462" s="30" t="s">
        <v>1867</v>
      </c>
      <c r="E462" s="10">
        <v>20640408.100000001</v>
      </c>
      <c r="F462" s="30" t="s">
        <v>1867</v>
      </c>
      <c r="G462" s="10">
        <v>887867.70000000007</v>
      </c>
      <c r="H462" s="11" t="s">
        <v>1867</v>
      </c>
      <c r="I462" s="11" t="s">
        <v>1867</v>
      </c>
      <c r="J462" s="28">
        <v>40385.800000000003</v>
      </c>
    </row>
    <row r="463" spans="1:10" x14ac:dyDescent="0.25">
      <c r="A463" s="21" t="s">
        <v>268</v>
      </c>
      <c r="B463" s="17" t="s">
        <v>269</v>
      </c>
      <c r="C463" s="19">
        <v>2013</v>
      </c>
      <c r="D463" s="34" t="s">
        <v>1867</v>
      </c>
      <c r="E463" s="34" t="s">
        <v>1867</v>
      </c>
      <c r="F463" s="10">
        <v>1385353.5999999999</v>
      </c>
      <c r="G463" s="10">
        <v>315207.3</v>
      </c>
      <c r="H463" s="11" t="s">
        <v>147</v>
      </c>
      <c r="I463" s="28">
        <v>24592.9</v>
      </c>
      <c r="J463" s="28">
        <v>11982.3</v>
      </c>
    </row>
    <row r="464" spans="1:10" x14ac:dyDescent="0.25">
      <c r="A464"/>
      <c r="B464" s="17"/>
      <c r="C464" s="19">
        <v>2014</v>
      </c>
      <c r="D464" s="29" t="s">
        <v>1867</v>
      </c>
      <c r="E464" s="10">
        <v>8380490.7000000002</v>
      </c>
      <c r="F464" s="10">
        <v>1890701.7</v>
      </c>
      <c r="G464" s="10">
        <v>310509.59999999998</v>
      </c>
      <c r="H464" s="11" t="s">
        <v>1867</v>
      </c>
      <c r="I464" s="11" t="s">
        <v>1867</v>
      </c>
      <c r="J464" s="28">
        <v>9713.6</v>
      </c>
    </row>
    <row r="465" spans="1:10" x14ac:dyDescent="0.25">
      <c r="A465"/>
      <c r="B465" s="17"/>
      <c r="C465" s="19">
        <v>2015</v>
      </c>
      <c r="D465" s="33" t="s">
        <v>1867</v>
      </c>
      <c r="E465" s="33" t="s">
        <v>1867</v>
      </c>
      <c r="F465" s="10">
        <v>1911120.5</v>
      </c>
      <c r="G465" s="10">
        <v>363153.60000000003</v>
      </c>
      <c r="H465" s="11" t="s">
        <v>147</v>
      </c>
      <c r="I465" s="28">
        <v>34655.4</v>
      </c>
      <c r="J465" s="28">
        <v>14984.2</v>
      </c>
    </row>
    <row r="466" spans="1:10" x14ac:dyDescent="0.25">
      <c r="A466"/>
      <c r="B466" s="17"/>
      <c r="C466" s="19">
        <v>2016</v>
      </c>
      <c r="D466" s="33" t="s">
        <v>1867</v>
      </c>
      <c r="E466" s="10">
        <v>12082483.9</v>
      </c>
      <c r="F466" s="33" t="s">
        <v>1867</v>
      </c>
      <c r="G466" s="10">
        <v>344904.2</v>
      </c>
      <c r="H466" s="11" t="s">
        <v>1867</v>
      </c>
      <c r="I466" s="11" t="s">
        <v>1867</v>
      </c>
      <c r="J466" s="28">
        <v>24631.9</v>
      </c>
    </row>
    <row r="467" spans="1:10" x14ac:dyDescent="0.25">
      <c r="A467"/>
      <c r="B467" s="17"/>
      <c r="C467" s="19">
        <v>2017</v>
      </c>
      <c r="D467" s="33" t="s">
        <v>1867</v>
      </c>
      <c r="E467" s="10">
        <v>16208037.300000001</v>
      </c>
      <c r="F467" s="33" t="s">
        <v>1867</v>
      </c>
      <c r="G467" s="10">
        <v>665880.5</v>
      </c>
      <c r="H467" s="11" t="s">
        <v>1867</v>
      </c>
      <c r="I467" s="11" t="s">
        <v>1867</v>
      </c>
      <c r="J467" s="33" t="s">
        <v>1867</v>
      </c>
    </row>
    <row r="468" spans="1:10" x14ac:dyDescent="0.25">
      <c r="A468"/>
      <c r="B468" s="17"/>
      <c r="C468" s="19">
        <v>2018</v>
      </c>
      <c r="D468" s="30" t="s">
        <v>1867</v>
      </c>
      <c r="E468" s="10">
        <v>19746133.399999999</v>
      </c>
      <c r="F468" s="30" t="s">
        <v>1867</v>
      </c>
      <c r="G468" s="10">
        <v>787076.4</v>
      </c>
      <c r="H468" s="11" t="s">
        <v>1867</v>
      </c>
      <c r="I468" s="11" t="s">
        <v>1867</v>
      </c>
      <c r="J468" s="28">
        <v>37133.5</v>
      </c>
    </row>
    <row r="469" spans="1:10" x14ac:dyDescent="0.25">
      <c r="A469" s="22" t="s">
        <v>270</v>
      </c>
      <c r="B469" s="17" t="s">
        <v>271</v>
      </c>
      <c r="C469" s="19">
        <v>2013</v>
      </c>
      <c r="D469" s="34" t="s">
        <v>1867</v>
      </c>
      <c r="E469" s="34" t="s">
        <v>1867</v>
      </c>
      <c r="F469" s="10">
        <v>716887.5</v>
      </c>
      <c r="G469" s="10">
        <v>160143.70000000001</v>
      </c>
      <c r="H469" s="11" t="s">
        <v>147</v>
      </c>
      <c r="I469" s="28">
        <v>11143.5</v>
      </c>
      <c r="J469" s="28">
        <v>798.2</v>
      </c>
    </row>
    <row r="470" spans="1:10" x14ac:dyDescent="0.25">
      <c r="A470" s="22" t="s">
        <v>272</v>
      </c>
      <c r="B470" s="17"/>
      <c r="C470" s="19">
        <v>2014</v>
      </c>
      <c r="D470" s="29" t="s">
        <v>1867</v>
      </c>
      <c r="E470" s="10">
        <v>1537658.2999999998</v>
      </c>
      <c r="F470" s="10">
        <v>1154491.7</v>
      </c>
      <c r="G470" s="10">
        <v>160620.1</v>
      </c>
      <c r="H470" s="11" t="s">
        <v>1867</v>
      </c>
      <c r="I470" s="11" t="s">
        <v>1867</v>
      </c>
      <c r="J470" s="28">
        <v>170.80000000000109</v>
      </c>
    </row>
    <row r="471" spans="1:10" x14ac:dyDescent="0.25">
      <c r="A471"/>
      <c r="B471" s="17"/>
      <c r="C471" s="19">
        <v>2015</v>
      </c>
      <c r="D471" s="30" t="s">
        <v>1868</v>
      </c>
      <c r="E471" s="10">
        <v>1693863</v>
      </c>
      <c r="F471" s="10">
        <v>881632.60000000009</v>
      </c>
      <c r="G471" s="10">
        <v>168598.5</v>
      </c>
      <c r="H471" s="11" t="s">
        <v>147</v>
      </c>
      <c r="I471" s="28">
        <v>20112.7</v>
      </c>
      <c r="J471" s="28">
        <v>1122.3</v>
      </c>
    </row>
    <row r="472" spans="1:10" x14ac:dyDescent="0.25">
      <c r="A472"/>
      <c r="B472" s="17"/>
      <c r="C472" s="19">
        <v>2016</v>
      </c>
      <c r="D472" s="30" t="s">
        <v>1868</v>
      </c>
      <c r="E472" s="11" t="s">
        <v>1867</v>
      </c>
      <c r="F472" s="33" t="s">
        <v>1867</v>
      </c>
      <c r="G472" s="10">
        <v>159767.1</v>
      </c>
      <c r="H472" s="11" t="s">
        <v>1867</v>
      </c>
      <c r="I472" s="11" t="s">
        <v>1867</v>
      </c>
      <c r="J472" s="28">
        <v>2643.9000000000015</v>
      </c>
    </row>
    <row r="473" spans="1:10" x14ac:dyDescent="0.25">
      <c r="A473"/>
      <c r="B473" s="17"/>
      <c r="C473" s="19">
        <v>2017</v>
      </c>
      <c r="D473" s="30" t="s">
        <v>1868</v>
      </c>
      <c r="E473" s="33" t="s">
        <v>1867</v>
      </c>
      <c r="F473" s="33" t="s">
        <v>1867</v>
      </c>
      <c r="G473" s="10">
        <v>327134.7</v>
      </c>
      <c r="H473" s="11" t="s">
        <v>1867</v>
      </c>
      <c r="I473" s="11" t="s">
        <v>1867</v>
      </c>
      <c r="J473" s="28">
        <v>6734.5</v>
      </c>
    </row>
    <row r="474" spans="1:10" x14ac:dyDescent="0.25">
      <c r="A474"/>
      <c r="B474" s="17"/>
      <c r="C474" s="19">
        <v>2018</v>
      </c>
      <c r="D474" s="30" t="s">
        <v>1868</v>
      </c>
      <c r="E474" s="30" t="s">
        <v>1867</v>
      </c>
      <c r="F474" s="30" t="s">
        <v>1867</v>
      </c>
      <c r="G474" s="10">
        <v>317798.8</v>
      </c>
      <c r="H474" s="11" t="s">
        <v>1867</v>
      </c>
      <c r="I474" s="11" t="s">
        <v>1867</v>
      </c>
      <c r="J474" s="28">
        <v>5906.6</v>
      </c>
    </row>
    <row r="475" spans="1:10" x14ac:dyDescent="0.25">
      <c r="A475" s="22" t="s">
        <v>273</v>
      </c>
      <c r="B475" s="17" t="s">
        <v>274</v>
      </c>
      <c r="C475" s="19">
        <v>2013</v>
      </c>
      <c r="D475" s="34" t="s">
        <v>1867</v>
      </c>
      <c r="E475" s="34" t="s">
        <v>1867</v>
      </c>
      <c r="F475" s="10">
        <v>668466.1</v>
      </c>
      <c r="G475" s="10">
        <v>155063.6</v>
      </c>
      <c r="H475" s="11" t="s">
        <v>147</v>
      </c>
      <c r="I475" s="28">
        <v>13449.4</v>
      </c>
      <c r="J475" s="28">
        <v>11184.1</v>
      </c>
    </row>
    <row r="476" spans="1:10" x14ac:dyDescent="0.25">
      <c r="A476"/>
      <c r="B476" s="17"/>
      <c r="C476" s="19">
        <v>2014</v>
      </c>
      <c r="D476" s="29" t="s">
        <v>1867</v>
      </c>
      <c r="E476" s="29" t="s">
        <v>1867</v>
      </c>
      <c r="F476" s="10">
        <v>736210</v>
      </c>
      <c r="G476" s="10">
        <v>149889.5</v>
      </c>
      <c r="H476" s="11" t="s">
        <v>147</v>
      </c>
      <c r="I476" s="28">
        <v>12225.8</v>
      </c>
      <c r="J476" s="28">
        <v>9542.8000000000011</v>
      </c>
    </row>
    <row r="477" spans="1:10" x14ac:dyDescent="0.25">
      <c r="A477"/>
      <c r="B477" s="17"/>
      <c r="C477" s="19">
        <v>2015</v>
      </c>
      <c r="D477" s="33" t="s">
        <v>1867</v>
      </c>
      <c r="E477" s="33" t="s">
        <v>1867</v>
      </c>
      <c r="F477" s="10">
        <v>1029487.8999999999</v>
      </c>
      <c r="G477" s="10">
        <v>194555.1</v>
      </c>
      <c r="H477" s="11" t="s">
        <v>147</v>
      </c>
      <c r="I477" s="28">
        <v>14542.7</v>
      </c>
      <c r="J477" s="28">
        <v>13861.9</v>
      </c>
    </row>
    <row r="478" spans="1:10" x14ac:dyDescent="0.25">
      <c r="A478"/>
      <c r="B478" s="17"/>
      <c r="C478" s="19">
        <v>2016</v>
      </c>
      <c r="D478" s="33" t="s">
        <v>1867</v>
      </c>
      <c r="E478" s="10">
        <v>9776148.3999999985</v>
      </c>
      <c r="F478" s="10">
        <v>1375311</v>
      </c>
      <c r="G478" s="10">
        <v>185137.09999999998</v>
      </c>
      <c r="H478" s="11" t="s">
        <v>147</v>
      </c>
      <c r="I478" s="28">
        <v>21988</v>
      </c>
      <c r="J478" s="28">
        <v>21988</v>
      </c>
    </row>
    <row r="479" spans="1:10" x14ac:dyDescent="0.25">
      <c r="A479"/>
      <c r="B479" s="17"/>
      <c r="C479" s="19">
        <v>2017</v>
      </c>
      <c r="D479" s="33" t="s">
        <v>1867</v>
      </c>
      <c r="E479" s="33" t="s">
        <v>1867</v>
      </c>
      <c r="F479" s="10">
        <v>1648603.5999999999</v>
      </c>
      <c r="G479" s="10">
        <v>338745.8</v>
      </c>
      <c r="H479" s="11" t="s">
        <v>147</v>
      </c>
      <c r="I479" s="28">
        <v>32908.699999999997</v>
      </c>
      <c r="J479" s="33" t="s">
        <v>1867</v>
      </c>
    </row>
    <row r="480" spans="1:10" x14ac:dyDescent="0.25">
      <c r="A480"/>
      <c r="B480" s="17"/>
      <c r="C480" s="19">
        <v>2018</v>
      </c>
      <c r="D480" s="30" t="s">
        <v>1867</v>
      </c>
      <c r="E480" s="30" t="s">
        <v>1867</v>
      </c>
      <c r="F480" s="10">
        <v>2131453.7000000002</v>
      </c>
      <c r="G480" s="10">
        <v>469277.60000000003</v>
      </c>
      <c r="H480" s="11" t="s">
        <v>147</v>
      </c>
      <c r="I480" s="28">
        <v>41812.9</v>
      </c>
      <c r="J480" s="28">
        <v>31226.9</v>
      </c>
    </row>
    <row r="481" spans="1:10" x14ac:dyDescent="0.25">
      <c r="A481" s="21" t="s">
        <v>275</v>
      </c>
      <c r="B481" s="17" t="s">
        <v>276</v>
      </c>
      <c r="C481" s="19">
        <v>2013</v>
      </c>
      <c r="D481" s="34" t="s">
        <v>1867</v>
      </c>
      <c r="E481" s="34" t="s">
        <v>1867</v>
      </c>
      <c r="F481" s="10">
        <v>75620.3</v>
      </c>
      <c r="G481" s="10">
        <v>27421.7</v>
      </c>
      <c r="H481" s="11" t="s">
        <v>147</v>
      </c>
      <c r="I481" s="28">
        <v>379</v>
      </c>
      <c r="J481" s="28">
        <v>379</v>
      </c>
    </row>
    <row r="482" spans="1:10" x14ac:dyDescent="0.25">
      <c r="A482"/>
      <c r="B482" s="17"/>
      <c r="C482" s="19">
        <v>2014</v>
      </c>
      <c r="D482" s="30" t="s">
        <v>1868</v>
      </c>
      <c r="E482" s="10">
        <v>578334</v>
      </c>
      <c r="F482" s="10">
        <v>84223.499999999985</v>
      </c>
      <c r="G482" s="10">
        <v>15766.1</v>
      </c>
      <c r="H482" s="11" t="s">
        <v>147</v>
      </c>
      <c r="I482" s="28">
        <v>941.9</v>
      </c>
      <c r="J482" s="28">
        <v>941.9</v>
      </c>
    </row>
    <row r="483" spans="1:10" x14ac:dyDescent="0.25">
      <c r="A483"/>
      <c r="B483" s="17"/>
      <c r="C483" s="19">
        <v>2015</v>
      </c>
      <c r="D483" s="30" t="s">
        <v>1868</v>
      </c>
      <c r="E483" s="10">
        <v>1436323.4</v>
      </c>
      <c r="F483" s="10">
        <v>161279.5</v>
      </c>
      <c r="G483" s="10">
        <v>37175</v>
      </c>
      <c r="H483" s="11" t="s">
        <v>147</v>
      </c>
      <c r="I483" s="28">
        <v>1095.5</v>
      </c>
      <c r="J483" s="28">
        <v>1095.5</v>
      </c>
    </row>
    <row r="484" spans="1:10" x14ac:dyDescent="0.25">
      <c r="A484"/>
      <c r="B484" s="17"/>
      <c r="C484" s="19">
        <v>2016</v>
      </c>
      <c r="D484" s="30" t="s">
        <v>1868</v>
      </c>
      <c r="E484" s="10">
        <v>572363.9</v>
      </c>
      <c r="F484" s="10">
        <v>171811.09999999998</v>
      </c>
      <c r="G484" s="10">
        <v>29710.300000000003</v>
      </c>
      <c r="H484" s="11" t="s">
        <v>147</v>
      </c>
      <c r="I484" s="28">
        <v>1823.9</v>
      </c>
      <c r="J484" s="28">
        <v>1823.9</v>
      </c>
    </row>
    <row r="485" spans="1:10" x14ac:dyDescent="0.25">
      <c r="A485"/>
      <c r="B485" s="17"/>
      <c r="C485" s="19">
        <v>2017</v>
      </c>
      <c r="D485" s="30" t="s">
        <v>1868</v>
      </c>
      <c r="E485" s="10">
        <v>2123674.5</v>
      </c>
      <c r="F485" s="10">
        <v>226249.69999999998</v>
      </c>
      <c r="G485" s="10">
        <v>69957.399999999994</v>
      </c>
      <c r="H485" s="11" t="s">
        <v>147</v>
      </c>
      <c r="I485" s="28">
        <v>6369.4</v>
      </c>
      <c r="J485" s="33" t="s">
        <v>1867</v>
      </c>
    </row>
    <row r="486" spans="1:10" x14ac:dyDescent="0.25">
      <c r="A486"/>
      <c r="B486" s="17"/>
      <c r="C486" s="19">
        <v>2018</v>
      </c>
      <c r="D486" s="30" t="s">
        <v>1867</v>
      </c>
      <c r="E486" s="30" t="s">
        <v>1867</v>
      </c>
      <c r="F486" s="10">
        <v>272197.89999999997</v>
      </c>
      <c r="G486" s="10">
        <v>100791.3</v>
      </c>
      <c r="H486" s="11" t="s">
        <v>147</v>
      </c>
      <c r="I486" s="28">
        <v>3252.3</v>
      </c>
      <c r="J486" s="28">
        <v>3252.3</v>
      </c>
    </row>
    <row r="487" spans="1:10" x14ac:dyDescent="0.25">
      <c r="A487" s="22" t="s">
        <v>277</v>
      </c>
      <c r="B487" s="17" t="s">
        <v>278</v>
      </c>
      <c r="C487" s="19">
        <v>2013</v>
      </c>
      <c r="D487" s="30" t="s">
        <v>1868</v>
      </c>
      <c r="E487" s="34" t="s">
        <v>1867</v>
      </c>
      <c r="F487" s="10">
        <v>9059.5</v>
      </c>
      <c r="G487" s="10">
        <v>4854.3</v>
      </c>
      <c r="H487" s="11" t="s">
        <v>147</v>
      </c>
      <c r="I487" s="11" t="s">
        <v>147</v>
      </c>
      <c r="J487" s="11" t="s">
        <v>147</v>
      </c>
    </row>
    <row r="488" spans="1:10" x14ac:dyDescent="0.25">
      <c r="A488"/>
      <c r="B488" s="17"/>
      <c r="C488" s="19">
        <v>2014</v>
      </c>
      <c r="D488" s="30" t="s">
        <v>1868</v>
      </c>
      <c r="E488" s="29" t="s">
        <v>1867</v>
      </c>
      <c r="F488" s="29" t="s">
        <v>1867</v>
      </c>
      <c r="G488" s="10">
        <v>503.7</v>
      </c>
      <c r="H488" s="11" t="s">
        <v>147</v>
      </c>
      <c r="I488" s="11" t="s">
        <v>147</v>
      </c>
      <c r="J488" s="11" t="s">
        <v>147</v>
      </c>
    </row>
    <row r="489" spans="1:10" x14ac:dyDescent="0.25">
      <c r="A489"/>
      <c r="B489" s="17"/>
      <c r="C489" s="19">
        <v>2015</v>
      </c>
      <c r="D489" s="30" t="s">
        <v>1868</v>
      </c>
      <c r="E489" s="33" t="s">
        <v>1867</v>
      </c>
      <c r="F489" s="10">
        <v>19560.400000000001</v>
      </c>
      <c r="G489" s="11" t="s">
        <v>1867</v>
      </c>
      <c r="H489" s="11" t="s">
        <v>147</v>
      </c>
      <c r="I489" s="11" t="s">
        <v>1867</v>
      </c>
      <c r="J489" s="11" t="s">
        <v>1867</v>
      </c>
    </row>
    <row r="490" spans="1:10" x14ac:dyDescent="0.25">
      <c r="A490"/>
      <c r="B490" s="17"/>
      <c r="C490" s="19">
        <v>2016</v>
      </c>
      <c r="D490" s="30" t="s">
        <v>1868</v>
      </c>
      <c r="E490" s="30" t="s">
        <v>1868</v>
      </c>
      <c r="F490" s="10">
        <v>15311.3</v>
      </c>
      <c r="G490" s="33" t="s">
        <v>1867</v>
      </c>
      <c r="H490" s="11" t="s">
        <v>147</v>
      </c>
      <c r="I490" s="11" t="s">
        <v>1867</v>
      </c>
      <c r="J490" s="11" t="s">
        <v>1867</v>
      </c>
    </row>
    <row r="491" spans="1:10" x14ac:dyDescent="0.25">
      <c r="A491"/>
      <c r="B491" s="17"/>
      <c r="C491" s="19">
        <v>2017</v>
      </c>
      <c r="D491" s="30" t="s">
        <v>1868</v>
      </c>
      <c r="E491" s="30" t="s">
        <v>1868</v>
      </c>
      <c r="F491" s="10">
        <v>19464.7</v>
      </c>
      <c r="G491" s="33" t="s">
        <v>1867</v>
      </c>
      <c r="H491" s="11" t="s">
        <v>147</v>
      </c>
      <c r="I491" s="11" t="s">
        <v>1867</v>
      </c>
      <c r="J491" s="11" t="s">
        <v>1867</v>
      </c>
    </row>
    <row r="492" spans="1:10" x14ac:dyDescent="0.25">
      <c r="A492"/>
      <c r="B492" s="17"/>
      <c r="C492" s="19">
        <v>2018</v>
      </c>
      <c r="D492" s="30" t="s">
        <v>1868</v>
      </c>
      <c r="E492" s="30" t="s">
        <v>1868</v>
      </c>
      <c r="F492" s="30" t="s">
        <v>1867</v>
      </c>
      <c r="G492" s="30" t="s">
        <v>1867</v>
      </c>
      <c r="H492" s="11" t="s">
        <v>147</v>
      </c>
      <c r="I492" s="11" t="s">
        <v>147</v>
      </c>
      <c r="J492" s="11" t="s">
        <v>147</v>
      </c>
    </row>
    <row r="493" spans="1:10" x14ac:dyDescent="0.25">
      <c r="A493" s="22" t="s">
        <v>279</v>
      </c>
      <c r="B493" s="17" t="s">
        <v>280</v>
      </c>
      <c r="C493" s="19">
        <v>2013</v>
      </c>
      <c r="D493" s="30" t="s">
        <v>1868</v>
      </c>
      <c r="E493" s="10">
        <v>24376.6</v>
      </c>
      <c r="F493" s="34" t="s">
        <v>1867</v>
      </c>
      <c r="G493" s="34" t="s">
        <v>1867</v>
      </c>
      <c r="H493" s="11" t="s">
        <v>147</v>
      </c>
      <c r="I493" s="11" t="s">
        <v>1867</v>
      </c>
      <c r="J493" s="11" t="s">
        <v>1867</v>
      </c>
    </row>
    <row r="494" spans="1:10" x14ac:dyDescent="0.25">
      <c r="A494"/>
      <c r="B494" s="17"/>
      <c r="C494" s="19">
        <v>2014</v>
      </c>
      <c r="D494" s="30" t="s">
        <v>1868</v>
      </c>
      <c r="E494" s="10">
        <v>83274.5</v>
      </c>
      <c r="F494" s="10">
        <v>22185</v>
      </c>
      <c r="G494" s="10">
        <v>1902.3</v>
      </c>
      <c r="H494" s="11" t="s">
        <v>147</v>
      </c>
      <c r="I494" s="28">
        <v>535.20000000000005</v>
      </c>
      <c r="J494" s="28">
        <v>535.20000000000005</v>
      </c>
    </row>
    <row r="495" spans="1:10" x14ac:dyDescent="0.25">
      <c r="A495"/>
      <c r="B495" s="17"/>
      <c r="C495" s="19">
        <v>2015</v>
      </c>
      <c r="D495" s="30" t="s">
        <v>1868</v>
      </c>
      <c r="E495" s="10">
        <v>35136.200000000004</v>
      </c>
      <c r="F495" s="33" t="s">
        <v>1867</v>
      </c>
      <c r="G495" s="11" t="s">
        <v>1867</v>
      </c>
      <c r="H495" s="11" t="s">
        <v>147</v>
      </c>
      <c r="I495" s="11" t="s">
        <v>1867</v>
      </c>
      <c r="J495" s="11" t="s">
        <v>1867</v>
      </c>
    </row>
    <row r="496" spans="1:10" x14ac:dyDescent="0.25">
      <c r="A496"/>
      <c r="B496" s="17"/>
      <c r="C496" s="19">
        <v>2016</v>
      </c>
      <c r="D496" s="30" t="s">
        <v>1868</v>
      </c>
      <c r="E496" s="10">
        <v>49185.599999999999</v>
      </c>
      <c r="F496" s="10">
        <v>25031.000000000004</v>
      </c>
      <c r="G496" s="33" t="s">
        <v>1867</v>
      </c>
      <c r="H496" s="11" t="s">
        <v>147</v>
      </c>
      <c r="I496" s="11" t="s">
        <v>1867</v>
      </c>
      <c r="J496" s="11" t="s">
        <v>1867</v>
      </c>
    </row>
    <row r="497" spans="1:10" x14ac:dyDescent="0.25">
      <c r="A497"/>
      <c r="B497" s="17"/>
      <c r="C497" s="19">
        <v>2017</v>
      </c>
      <c r="D497" s="30" t="s">
        <v>1868</v>
      </c>
      <c r="E497" s="33" t="s">
        <v>1867</v>
      </c>
      <c r="F497" s="10">
        <v>47357.599999999999</v>
      </c>
      <c r="G497" s="10">
        <v>3483.8999999999996</v>
      </c>
      <c r="H497" s="11" t="s">
        <v>147</v>
      </c>
      <c r="I497" s="33" t="s">
        <v>1867</v>
      </c>
      <c r="J497" s="28">
        <v>1258.2</v>
      </c>
    </row>
    <row r="498" spans="1:10" x14ac:dyDescent="0.25">
      <c r="A498"/>
      <c r="B498" s="17"/>
      <c r="C498" s="19">
        <v>2018</v>
      </c>
      <c r="D498" s="30" t="s">
        <v>1868</v>
      </c>
      <c r="E498" s="30" t="s">
        <v>1867</v>
      </c>
      <c r="F498" s="10">
        <v>58125.299999999996</v>
      </c>
      <c r="G498" s="10">
        <v>23082.3</v>
      </c>
      <c r="H498" s="11" t="s">
        <v>147</v>
      </c>
      <c r="I498" s="30" t="s">
        <v>1867</v>
      </c>
      <c r="J498" s="30" t="s">
        <v>1867</v>
      </c>
    </row>
    <row r="499" spans="1:10" x14ac:dyDescent="0.25">
      <c r="A499" s="22" t="s">
        <v>281</v>
      </c>
      <c r="B499" s="17" t="s">
        <v>282</v>
      </c>
      <c r="C499" s="19">
        <v>2013</v>
      </c>
      <c r="D499" s="34" t="s">
        <v>1867</v>
      </c>
      <c r="E499" s="30" t="s">
        <v>1868</v>
      </c>
      <c r="F499" s="10">
        <v>21211.4</v>
      </c>
      <c r="G499" s="10">
        <v>8359.6999999999989</v>
      </c>
      <c r="H499" s="11" t="s">
        <v>147</v>
      </c>
      <c r="I499" s="11" t="s">
        <v>147</v>
      </c>
      <c r="J499" s="11" t="s">
        <v>147</v>
      </c>
    </row>
    <row r="500" spans="1:10" x14ac:dyDescent="0.25">
      <c r="A500"/>
      <c r="B500" s="17"/>
      <c r="C500" s="19">
        <v>2014</v>
      </c>
      <c r="D500" s="30" t="s">
        <v>1868</v>
      </c>
      <c r="E500" s="29" t="s">
        <v>1867</v>
      </c>
      <c r="F500" s="29" t="s">
        <v>1867</v>
      </c>
      <c r="G500" s="10">
        <v>2385.4</v>
      </c>
      <c r="H500" s="11" t="s">
        <v>147</v>
      </c>
      <c r="I500" s="11" t="s">
        <v>147</v>
      </c>
      <c r="J500" s="11" t="s">
        <v>147</v>
      </c>
    </row>
    <row r="501" spans="1:10" x14ac:dyDescent="0.25">
      <c r="A501"/>
      <c r="B501" s="17"/>
      <c r="C501" s="19">
        <v>2015</v>
      </c>
      <c r="D501" s="30" t="s">
        <v>1868</v>
      </c>
      <c r="E501" s="33" t="s">
        <v>1867</v>
      </c>
      <c r="F501" s="33" t="s">
        <v>1867</v>
      </c>
      <c r="G501" s="10">
        <v>2485.1999999999998</v>
      </c>
      <c r="H501" s="11" t="s">
        <v>147</v>
      </c>
      <c r="I501" s="11" t="s">
        <v>147</v>
      </c>
      <c r="J501" s="11" t="s">
        <v>147</v>
      </c>
    </row>
    <row r="502" spans="1:10" x14ac:dyDescent="0.25">
      <c r="A502"/>
      <c r="B502" s="17"/>
      <c r="C502" s="19">
        <v>2016</v>
      </c>
      <c r="D502" s="30" t="s">
        <v>1868</v>
      </c>
      <c r="E502" s="11" t="s">
        <v>1867</v>
      </c>
      <c r="F502" s="10">
        <v>26499.699999999997</v>
      </c>
      <c r="G502" s="10">
        <v>4320.8999999999996</v>
      </c>
      <c r="H502" s="11" t="s">
        <v>147</v>
      </c>
      <c r="I502" s="11" t="s">
        <v>147</v>
      </c>
      <c r="J502" s="11" t="s">
        <v>147</v>
      </c>
    </row>
    <row r="503" spans="1:10" x14ac:dyDescent="0.25">
      <c r="A503"/>
      <c r="B503" s="17"/>
      <c r="C503" s="19">
        <v>2017</v>
      </c>
      <c r="D503" s="30" t="s">
        <v>1868</v>
      </c>
      <c r="E503" s="33" t="s">
        <v>1867</v>
      </c>
      <c r="F503" s="10">
        <v>25599.200000000001</v>
      </c>
      <c r="G503" s="33" t="s">
        <v>1867</v>
      </c>
      <c r="H503" s="11" t="s">
        <v>147</v>
      </c>
      <c r="I503" s="11" t="s">
        <v>147</v>
      </c>
      <c r="J503" s="11" t="s">
        <v>147</v>
      </c>
    </row>
    <row r="504" spans="1:10" x14ac:dyDescent="0.25">
      <c r="A504"/>
      <c r="B504" s="17"/>
      <c r="C504" s="19">
        <v>2018</v>
      </c>
      <c r="D504" s="30" t="s">
        <v>1867</v>
      </c>
      <c r="E504" s="30" t="s">
        <v>1867</v>
      </c>
      <c r="F504" s="30" t="s">
        <v>1867</v>
      </c>
      <c r="G504" s="10">
        <v>0</v>
      </c>
      <c r="H504" s="11" t="s">
        <v>147</v>
      </c>
      <c r="I504" s="11" t="s">
        <v>147</v>
      </c>
      <c r="J504" s="11" t="s">
        <v>147</v>
      </c>
    </row>
    <row r="505" spans="1:10" x14ac:dyDescent="0.25">
      <c r="A505" s="22" t="s">
        <v>283</v>
      </c>
      <c r="B505" s="17" t="s">
        <v>284</v>
      </c>
      <c r="C505" s="19">
        <v>2013</v>
      </c>
      <c r="D505" s="30" t="s">
        <v>1868</v>
      </c>
      <c r="E505" s="10">
        <v>265992</v>
      </c>
      <c r="F505" s="34" t="s">
        <v>1867</v>
      </c>
      <c r="G505" s="34" t="s">
        <v>1867</v>
      </c>
      <c r="H505" s="11" t="s">
        <v>147</v>
      </c>
      <c r="I505" s="11" t="s">
        <v>1867</v>
      </c>
      <c r="J505" s="11" t="s">
        <v>1867</v>
      </c>
    </row>
    <row r="506" spans="1:10" x14ac:dyDescent="0.25">
      <c r="A506"/>
      <c r="B506" s="17"/>
      <c r="C506" s="19">
        <v>2014</v>
      </c>
      <c r="D506" s="30" t="s">
        <v>1868</v>
      </c>
      <c r="E506" s="10">
        <v>164531.1</v>
      </c>
      <c r="F506" s="10">
        <v>40721.699999999997</v>
      </c>
      <c r="G506" s="10">
        <v>10974.7</v>
      </c>
      <c r="H506" s="11" t="s">
        <v>147</v>
      </c>
      <c r="I506" s="28">
        <v>406.7</v>
      </c>
      <c r="J506" s="28">
        <v>406.7</v>
      </c>
    </row>
    <row r="507" spans="1:10" x14ac:dyDescent="0.25">
      <c r="A507"/>
      <c r="B507" s="17"/>
      <c r="C507" s="19">
        <v>2015</v>
      </c>
      <c r="D507" s="30" t="s">
        <v>1868</v>
      </c>
      <c r="E507" s="10">
        <v>276147.90000000002</v>
      </c>
      <c r="F507" s="10">
        <v>106789</v>
      </c>
      <c r="G507" s="10">
        <v>26504.5</v>
      </c>
      <c r="H507" s="11" t="s">
        <v>147</v>
      </c>
      <c r="I507" s="28">
        <v>697.9</v>
      </c>
      <c r="J507" s="28">
        <v>697.9</v>
      </c>
    </row>
    <row r="508" spans="1:10" x14ac:dyDescent="0.25">
      <c r="A508"/>
      <c r="B508" s="17"/>
      <c r="C508" s="19">
        <v>2016</v>
      </c>
      <c r="D508" s="30" t="s">
        <v>1868</v>
      </c>
      <c r="E508" s="11" t="s">
        <v>1867</v>
      </c>
      <c r="F508" s="10">
        <v>104969.1</v>
      </c>
      <c r="G508" s="10">
        <v>22643.8</v>
      </c>
      <c r="H508" s="11" t="s">
        <v>147</v>
      </c>
      <c r="I508" s="28">
        <v>1536</v>
      </c>
      <c r="J508" s="28">
        <v>1536</v>
      </c>
    </row>
    <row r="509" spans="1:10" x14ac:dyDescent="0.25">
      <c r="A509"/>
      <c r="B509" s="17"/>
      <c r="C509" s="19">
        <v>2017</v>
      </c>
      <c r="D509" s="30" t="s">
        <v>1868</v>
      </c>
      <c r="E509" s="10">
        <v>526002.80000000005</v>
      </c>
      <c r="F509" s="33" t="s">
        <v>1867</v>
      </c>
      <c r="G509" s="10">
        <v>62435.399999999994</v>
      </c>
      <c r="H509" s="11" t="s">
        <v>147</v>
      </c>
      <c r="I509" s="11" t="s">
        <v>1867</v>
      </c>
      <c r="J509" s="11" t="s">
        <v>1867</v>
      </c>
    </row>
    <row r="510" spans="1:10" x14ac:dyDescent="0.25">
      <c r="A510"/>
      <c r="B510" s="17"/>
      <c r="C510" s="19">
        <v>2018</v>
      </c>
      <c r="D510" s="30" t="s">
        <v>1868</v>
      </c>
      <c r="E510" s="10">
        <v>672341.7</v>
      </c>
      <c r="F510" s="10">
        <v>158267.5</v>
      </c>
      <c r="G510" s="10">
        <v>78554.700000000012</v>
      </c>
      <c r="H510" s="11" t="s">
        <v>147</v>
      </c>
      <c r="I510" s="28">
        <v>1361.6</v>
      </c>
      <c r="J510" s="28">
        <v>1361.6</v>
      </c>
    </row>
    <row r="511" spans="1:10" x14ac:dyDescent="0.25">
      <c r="A511" s="20" t="s">
        <v>71</v>
      </c>
      <c r="B511" s="17" t="s">
        <v>6</v>
      </c>
      <c r="C511" s="19">
        <v>2013</v>
      </c>
      <c r="D511" s="30" t="s">
        <v>1868</v>
      </c>
      <c r="E511" s="10">
        <v>1407253.7999999998</v>
      </c>
      <c r="F511" s="34" t="s">
        <v>1867</v>
      </c>
      <c r="G511" s="34" t="s">
        <v>1867</v>
      </c>
      <c r="H511" s="11" t="s">
        <v>147</v>
      </c>
      <c r="I511" s="11" t="s">
        <v>1867</v>
      </c>
      <c r="J511" s="11" t="s">
        <v>1867</v>
      </c>
    </row>
    <row r="512" spans="1:10" x14ac:dyDescent="0.25">
      <c r="A512"/>
      <c r="B512" s="17"/>
      <c r="C512" s="19">
        <v>2014</v>
      </c>
      <c r="D512" s="30" t="s">
        <v>1868</v>
      </c>
      <c r="E512" s="10">
        <v>1682650.6</v>
      </c>
      <c r="F512" s="10">
        <v>496332</v>
      </c>
      <c r="G512" s="10">
        <v>83075.600000000006</v>
      </c>
      <c r="H512" s="11" t="s">
        <v>147</v>
      </c>
      <c r="I512" s="28">
        <v>3697.3</v>
      </c>
      <c r="J512" s="28">
        <v>3697.3</v>
      </c>
    </row>
    <row r="513" spans="1:10" x14ac:dyDescent="0.25">
      <c r="A513"/>
      <c r="B513" s="17"/>
      <c r="C513" s="19">
        <v>2015</v>
      </c>
      <c r="D513" s="30" t="s">
        <v>1868</v>
      </c>
      <c r="E513" s="10">
        <v>2305246</v>
      </c>
      <c r="F513" s="10">
        <v>758402.89999999991</v>
      </c>
      <c r="G513" s="10">
        <v>130247.8</v>
      </c>
      <c r="H513" s="11" t="s">
        <v>147</v>
      </c>
      <c r="I513" s="28">
        <v>8048.2</v>
      </c>
      <c r="J513" s="28">
        <v>8048.2</v>
      </c>
    </row>
    <row r="514" spans="1:10" x14ac:dyDescent="0.25">
      <c r="A514"/>
      <c r="B514" s="17"/>
      <c r="C514" s="19">
        <v>2016</v>
      </c>
      <c r="D514" s="30" t="s">
        <v>1868</v>
      </c>
      <c r="E514" s="10">
        <v>2009756.7</v>
      </c>
      <c r="F514" s="33" t="s">
        <v>1867</v>
      </c>
      <c r="G514" s="33" t="s">
        <v>1867</v>
      </c>
      <c r="H514" s="11" t="s">
        <v>147</v>
      </c>
      <c r="I514" s="11" t="s">
        <v>1867</v>
      </c>
      <c r="J514" s="11" t="s">
        <v>1867</v>
      </c>
    </row>
    <row r="515" spans="1:10" x14ac:dyDescent="0.25">
      <c r="A515"/>
      <c r="B515" s="17"/>
      <c r="C515" s="19">
        <v>2017</v>
      </c>
      <c r="D515" s="30" t="s">
        <v>1868</v>
      </c>
      <c r="E515" s="33" t="s">
        <v>1867</v>
      </c>
      <c r="F515" s="10">
        <v>1210460.3999999999</v>
      </c>
      <c r="G515" s="10">
        <v>307887.10000000003</v>
      </c>
      <c r="H515" s="11" t="s">
        <v>147</v>
      </c>
      <c r="I515" s="33" t="s">
        <v>1867</v>
      </c>
      <c r="J515" s="33" t="s">
        <v>1867</v>
      </c>
    </row>
    <row r="516" spans="1:10" x14ac:dyDescent="0.25">
      <c r="A516"/>
      <c r="B516" s="17"/>
      <c r="C516" s="19">
        <v>2018</v>
      </c>
      <c r="D516" s="30" t="s">
        <v>1868</v>
      </c>
      <c r="E516" s="10">
        <v>9965245.9000000004</v>
      </c>
      <c r="F516" s="30" t="s">
        <v>1867</v>
      </c>
      <c r="G516" s="10">
        <v>206031.4</v>
      </c>
      <c r="H516" s="11" t="s">
        <v>147</v>
      </c>
      <c r="I516" s="11" t="s">
        <v>1867</v>
      </c>
      <c r="J516" s="11" t="s">
        <v>1867</v>
      </c>
    </row>
    <row r="517" spans="1:10" x14ac:dyDescent="0.25">
      <c r="A517" s="21" t="s">
        <v>285</v>
      </c>
      <c r="B517" s="17" t="s">
        <v>286</v>
      </c>
      <c r="C517" s="19">
        <v>2013</v>
      </c>
      <c r="D517" s="30" t="s">
        <v>1868</v>
      </c>
      <c r="E517" s="10">
        <v>524492.5</v>
      </c>
      <c r="F517" s="34" t="s">
        <v>1867</v>
      </c>
      <c r="G517" s="34" t="s">
        <v>1867</v>
      </c>
      <c r="H517" s="11" t="s">
        <v>147</v>
      </c>
      <c r="I517" s="11" t="s">
        <v>1867</v>
      </c>
      <c r="J517" s="11" t="s">
        <v>1867</v>
      </c>
    </row>
    <row r="518" spans="1:10" x14ac:dyDescent="0.25">
      <c r="A518"/>
      <c r="B518" s="17"/>
      <c r="C518" s="19">
        <v>2014</v>
      </c>
      <c r="D518" s="30" t="s">
        <v>1868</v>
      </c>
      <c r="E518" s="10">
        <v>906954.5</v>
      </c>
      <c r="F518" s="10">
        <v>446834.6</v>
      </c>
      <c r="G518" s="10">
        <v>69332.799999999988</v>
      </c>
      <c r="H518" s="11" t="s">
        <v>147</v>
      </c>
      <c r="I518" s="28">
        <v>146.19999999999999</v>
      </c>
      <c r="J518" s="28">
        <v>146.19999999999999</v>
      </c>
    </row>
    <row r="519" spans="1:10" x14ac:dyDescent="0.25">
      <c r="A519"/>
      <c r="B519" s="17"/>
      <c r="C519" s="19">
        <v>2015</v>
      </c>
      <c r="D519" s="30" t="s">
        <v>1868</v>
      </c>
      <c r="E519" s="10">
        <v>1089420.1000000001</v>
      </c>
      <c r="F519" s="10">
        <v>688540.6</v>
      </c>
      <c r="G519" s="10">
        <v>116740.1</v>
      </c>
      <c r="H519" s="11" t="s">
        <v>147</v>
      </c>
      <c r="I519" s="28">
        <v>1751.1</v>
      </c>
      <c r="J519" s="28">
        <v>1751.1</v>
      </c>
    </row>
    <row r="520" spans="1:10" x14ac:dyDescent="0.25">
      <c r="A520"/>
      <c r="B520" s="17"/>
      <c r="C520" s="19">
        <v>2016</v>
      </c>
      <c r="D520" s="30" t="s">
        <v>1868</v>
      </c>
      <c r="E520" s="10">
        <v>979729</v>
      </c>
      <c r="F520" s="10">
        <v>589701.20000000007</v>
      </c>
      <c r="G520" s="10">
        <v>91125.400000000009</v>
      </c>
      <c r="H520" s="11" t="s">
        <v>147</v>
      </c>
      <c r="I520" s="28">
        <v>5079.3</v>
      </c>
      <c r="J520" s="28">
        <v>5079.3</v>
      </c>
    </row>
    <row r="521" spans="1:10" x14ac:dyDescent="0.25">
      <c r="A521"/>
      <c r="B521" s="17"/>
      <c r="C521" s="19">
        <v>2017</v>
      </c>
      <c r="D521" s="30" t="s">
        <v>1868</v>
      </c>
      <c r="E521" s="10">
        <v>2935677.9</v>
      </c>
      <c r="F521" s="10">
        <v>884216.70000000007</v>
      </c>
      <c r="G521" s="10">
        <v>189449.19999999998</v>
      </c>
      <c r="H521" s="11" t="s">
        <v>147</v>
      </c>
      <c r="I521" s="28">
        <v>8807.7999999999993</v>
      </c>
      <c r="J521" s="28">
        <v>8807.7999999999993</v>
      </c>
    </row>
    <row r="522" spans="1:10" x14ac:dyDescent="0.25">
      <c r="A522"/>
      <c r="B522" s="17"/>
      <c r="C522" s="19">
        <v>2018</v>
      </c>
      <c r="D522" s="30" t="s">
        <v>1868</v>
      </c>
      <c r="E522" s="10">
        <v>6855863.5</v>
      </c>
      <c r="F522" s="30" t="s">
        <v>1867</v>
      </c>
      <c r="G522" s="10">
        <v>131429.29999999999</v>
      </c>
      <c r="H522" s="11" t="s">
        <v>147</v>
      </c>
      <c r="I522" s="11" t="s">
        <v>1867</v>
      </c>
      <c r="J522" s="11" t="s">
        <v>1867</v>
      </c>
    </row>
    <row r="523" spans="1:10" x14ac:dyDescent="0.25">
      <c r="A523" s="22" t="s">
        <v>285</v>
      </c>
      <c r="B523" s="17" t="s">
        <v>287</v>
      </c>
      <c r="C523" s="19">
        <v>2013</v>
      </c>
      <c r="D523" s="30" t="s">
        <v>1868</v>
      </c>
      <c r="E523" s="10">
        <v>524492.5</v>
      </c>
      <c r="F523" s="34" t="s">
        <v>1867</v>
      </c>
      <c r="G523" s="34" t="s">
        <v>1867</v>
      </c>
      <c r="H523" s="11" t="s">
        <v>147</v>
      </c>
      <c r="I523" s="11" t="s">
        <v>1867</v>
      </c>
      <c r="J523" s="11" t="s">
        <v>1867</v>
      </c>
    </row>
    <row r="524" spans="1:10" x14ac:dyDescent="0.25">
      <c r="A524"/>
      <c r="B524" s="17"/>
      <c r="C524" s="19">
        <v>2014</v>
      </c>
      <c r="D524" s="30" t="s">
        <v>1868</v>
      </c>
      <c r="E524" s="10">
        <v>906954.5</v>
      </c>
      <c r="F524" s="10">
        <v>446834.6</v>
      </c>
      <c r="G524" s="10">
        <v>69332.799999999988</v>
      </c>
      <c r="H524" s="11" t="s">
        <v>147</v>
      </c>
      <c r="I524" s="28">
        <v>146.19999999999999</v>
      </c>
      <c r="J524" s="28">
        <v>146.19999999999999</v>
      </c>
    </row>
    <row r="525" spans="1:10" x14ac:dyDescent="0.25">
      <c r="A525"/>
      <c r="B525" s="17"/>
      <c r="C525" s="19">
        <v>2015</v>
      </c>
      <c r="D525" s="30" t="s">
        <v>1868</v>
      </c>
      <c r="E525" s="10">
        <v>1089420.1000000001</v>
      </c>
      <c r="F525" s="10">
        <v>688540.6</v>
      </c>
      <c r="G525" s="10">
        <v>116740.1</v>
      </c>
      <c r="H525" s="11" t="s">
        <v>147</v>
      </c>
      <c r="I525" s="28">
        <v>1751.1</v>
      </c>
      <c r="J525" s="28">
        <v>1751.1</v>
      </c>
    </row>
    <row r="526" spans="1:10" x14ac:dyDescent="0.25">
      <c r="A526"/>
      <c r="B526" s="17"/>
      <c r="C526" s="19">
        <v>2016</v>
      </c>
      <c r="D526" s="30" t="s">
        <v>1868</v>
      </c>
      <c r="E526" s="10">
        <v>979729</v>
      </c>
      <c r="F526" s="10">
        <v>589701.20000000007</v>
      </c>
      <c r="G526" s="10">
        <v>91125.400000000009</v>
      </c>
      <c r="H526" s="11" t="s">
        <v>147</v>
      </c>
      <c r="I526" s="28">
        <v>5079.3</v>
      </c>
      <c r="J526" s="28">
        <v>5079.3</v>
      </c>
    </row>
    <row r="527" spans="1:10" x14ac:dyDescent="0.25">
      <c r="A527"/>
      <c r="B527" s="17"/>
      <c r="C527" s="19">
        <v>2017</v>
      </c>
      <c r="D527" s="30" t="s">
        <v>1868</v>
      </c>
      <c r="E527" s="10">
        <v>2935677.9</v>
      </c>
      <c r="F527" s="10">
        <v>884216.70000000007</v>
      </c>
      <c r="G527" s="10">
        <v>189449.19999999998</v>
      </c>
      <c r="H527" s="11" t="s">
        <v>147</v>
      </c>
      <c r="I527" s="28">
        <v>8807.7999999999993</v>
      </c>
      <c r="J527" s="28">
        <v>8807.7999999999993</v>
      </c>
    </row>
    <row r="528" spans="1:10" x14ac:dyDescent="0.25">
      <c r="A528"/>
      <c r="B528" s="17"/>
      <c r="C528" s="19">
        <v>2018</v>
      </c>
      <c r="D528" s="30" t="s">
        <v>1868</v>
      </c>
      <c r="E528" s="10">
        <v>6855863.5</v>
      </c>
      <c r="F528" s="30" t="s">
        <v>1867</v>
      </c>
      <c r="G528" s="10">
        <v>131429.29999999999</v>
      </c>
      <c r="H528" s="11" t="s">
        <v>147</v>
      </c>
      <c r="I528" s="11" t="s">
        <v>1867</v>
      </c>
      <c r="J528" s="11" t="s">
        <v>1867</v>
      </c>
    </row>
    <row r="529" spans="1:10" x14ac:dyDescent="0.25">
      <c r="A529" s="21" t="s">
        <v>288</v>
      </c>
      <c r="B529" s="17" t="s">
        <v>289</v>
      </c>
      <c r="C529" s="19">
        <v>2013</v>
      </c>
      <c r="D529" s="30" t="s">
        <v>1868</v>
      </c>
      <c r="E529" s="10">
        <v>882761.3</v>
      </c>
      <c r="F529" s="10">
        <v>180570.30000000002</v>
      </c>
      <c r="G529" s="10">
        <v>15753.300000000001</v>
      </c>
      <c r="H529" s="11" t="s">
        <v>147</v>
      </c>
      <c r="I529" s="28">
        <v>1872.6</v>
      </c>
      <c r="J529" s="28">
        <v>1872.6</v>
      </c>
    </row>
    <row r="530" spans="1:10" x14ac:dyDescent="0.25">
      <c r="A530"/>
      <c r="B530" s="17"/>
      <c r="C530" s="19">
        <v>2014</v>
      </c>
      <c r="D530" s="30" t="s">
        <v>1868</v>
      </c>
      <c r="E530" s="10">
        <v>775696.1</v>
      </c>
      <c r="F530" s="10">
        <v>49497.4</v>
      </c>
      <c r="G530" s="10">
        <v>13742.800000000001</v>
      </c>
      <c r="H530" s="11" t="s">
        <v>147</v>
      </c>
      <c r="I530" s="28">
        <v>3551.1</v>
      </c>
      <c r="J530" s="28">
        <v>3551.1</v>
      </c>
    </row>
    <row r="531" spans="1:10" x14ac:dyDescent="0.25">
      <c r="A531"/>
      <c r="B531" s="17"/>
      <c r="C531" s="19">
        <v>2015</v>
      </c>
      <c r="D531" s="30" t="s">
        <v>1868</v>
      </c>
      <c r="E531" s="10">
        <v>1215825.9000000001</v>
      </c>
      <c r="F531" s="10">
        <v>69862.3</v>
      </c>
      <c r="G531" s="10">
        <v>13507.7</v>
      </c>
      <c r="H531" s="11" t="s">
        <v>147</v>
      </c>
      <c r="I531" s="28">
        <v>6297.1</v>
      </c>
      <c r="J531" s="28">
        <v>6297.1</v>
      </c>
    </row>
    <row r="532" spans="1:10" x14ac:dyDescent="0.25">
      <c r="A532"/>
      <c r="B532" s="17"/>
      <c r="C532" s="19">
        <v>2016</v>
      </c>
      <c r="D532" s="30" t="s">
        <v>1868</v>
      </c>
      <c r="E532" s="10">
        <v>1030027.7</v>
      </c>
      <c r="F532" s="10">
        <v>150330.69999999998</v>
      </c>
      <c r="G532" s="10">
        <v>70769.2</v>
      </c>
      <c r="H532" s="11" t="s">
        <v>147</v>
      </c>
      <c r="I532" s="28">
        <v>12517.3</v>
      </c>
      <c r="J532" s="28">
        <v>12517.3</v>
      </c>
    </row>
    <row r="533" spans="1:10" x14ac:dyDescent="0.25">
      <c r="A533"/>
      <c r="B533" s="17"/>
      <c r="C533" s="19">
        <v>2017</v>
      </c>
      <c r="D533" s="30" t="s">
        <v>1868</v>
      </c>
      <c r="E533" s="33" t="s">
        <v>1867</v>
      </c>
      <c r="F533" s="10">
        <v>326243.69999999995</v>
      </c>
      <c r="G533" s="10">
        <v>118437.9</v>
      </c>
      <c r="H533" s="11" t="s">
        <v>147</v>
      </c>
      <c r="I533" s="33" t="s">
        <v>1867</v>
      </c>
      <c r="J533" s="33" t="s">
        <v>1867</v>
      </c>
    </row>
    <row r="534" spans="1:10" x14ac:dyDescent="0.25">
      <c r="A534"/>
      <c r="B534" s="17"/>
      <c r="C534" s="19">
        <v>2018</v>
      </c>
      <c r="D534" s="30" t="s">
        <v>1868</v>
      </c>
      <c r="E534" s="10">
        <v>3109382.4</v>
      </c>
      <c r="F534" s="10">
        <v>435095.80000000005</v>
      </c>
      <c r="G534" s="10">
        <v>74602.100000000006</v>
      </c>
      <c r="H534" s="11" t="s">
        <v>147</v>
      </c>
      <c r="I534" s="28">
        <v>29315.4</v>
      </c>
      <c r="J534" s="28">
        <v>29315.4</v>
      </c>
    </row>
    <row r="535" spans="1:10" x14ac:dyDescent="0.25">
      <c r="A535" s="22" t="s">
        <v>288</v>
      </c>
      <c r="B535" s="17" t="s">
        <v>290</v>
      </c>
      <c r="C535" s="19">
        <v>2013</v>
      </c>
      <c r="D535" s="30" t="s">
        <v>1868</v>
      </c>
      <c r="E535" s="10">
        <v>882761.3</v>
      </c>
      <c r="F535" s="10">
        <v>180570.30000000002</v>
      </c>
      <c r="G535" s="10">
        <v>15753.300000000001</v>
      </c>
      <c r="H535" s="11" t="s">
        <v>147</v>
      </c>
      <c r="I535" s="28">
        <v>1872.6</v>
      </c>
      <c r="J535" s="28">
        <v>1872.6</v>
      </c>
    </row>
    <row r="536" spans="1:10" x14ac:dyDescent="0.25">
      <c r="A536"/>
      <c r="B536" s="17"/>
      <c r="C536" s="19">
        <v>2014</v>
      </c>
      <c r="D536" s="30" t="s">
        <v>1868</v>
      </c>
      <c r="E536" s="10">
        <v>775696.1</v>
      </c>
      <c r="F536" s="10">
        <v>49497.4</v>
      </c>
      <c r="G536" s="10">
        <v>13742.800000000001</v>
      </c>
      <c r="H536" s="11" t="s">
        <v>147</v>
      </c>
      <c r="I536" s="28">
        <v>3551.1</v>
      </c>
      <c r="J536" s="28">
        <v>3551.1</v>
      </c>
    </row>
    <row r="537" spans="1:10" x14ac:dyDescent="0.25">
      <c r="A537"/>
      <c r="B537" s="17"/>
      <c r="C537" s="19">
        <v>2015</v>
      </c>
      <c r="D537" s="30" t="s">
        <v>1868</v>
      </c>
      <c r="E537" s="10">
        <v>1215825.9000000001</v>
      </c>
      <c r="F537" s="10">
        <v>69862.3</v>
      </c>
      <c r="G537" s="10">
        <v>13507.7</v>
      </c>
      <c r="H537" s="11" t="s">
        <v>147</v>
      </c>
      <c r="I537" s="28">
        <v>6297.1</v>
      </c>
      <c r="J537" s="28">
        <v>6297.1</v>
      </c>
    </row>
    <row r="538" spans="1:10" x14ac:dyDescent="0.25">
      <c r="A538"/>
      <c r="B538" s="17"/>
      <c r="C538" s="19">
        <v>2016</v>
      </c>
      <c r="D538" s="30" t="s">
        <v>1868</v>
      </c>
      <c r="E538" s="10">
        <v>1030027.7</v>
      </c>
      <c r="F538" s="10">
        <v>150330.69999999998</v>
      </c>
      <c r="G538" s="10">
        <v>70769.2</v>
      </c>
      <c r="H538" s="11" t="s">
        <v>147</v>
      </c>
      <c r="I538" s="28">
        <v>12517.3</v>
      </c>
      <c r="J538" s="28">
        <v>12517.3</v>
      </c>
    </row>
    <row r="539" spans="1:10" x14ac:dyDescent="0.25">
      <c r="A539"/>
      <c r="B539" s="17"/>
      <c r="C539" s="19">
        <v>2017</v>
      </c>
      <c r="D539" s="30" t="s">
        <v>1868</v>
      </c>
      <c r="E539" s="33" t="s">
        <v>1867</v>
      </c>
      <c r="F539" s="10">
        <v>326243.69999999995</v>
      </c>
      <c r="G539" s="10">
        <v>118437.9</v>
      </c>
      <c r="H539" s="11" t="s">
        <v>147</v>
      </c>
      <c r="I539" s="33" t="s">
        <v>1867</v>
      </c>
      <c r="J539" s="33" t="s">
        <v>1867</v>
      </c>
    </row>
    <row r="540" spans="1:10" x14ac:dyDescent="0.25">
      <c r="A540"/>
      <c r="B540" s="17"/>
      <c r="C540" s="19">
        <v>2018</v>
      </c>
      <c r="D540" s="30" t="s">
        <v>1868</v>
      </c>
      <c r="E540" s="10">
        <v>3109382.4</v>
      </c>
      <c r="F540" s="10">
        <v>435095.80000000005</v>
      </c>
      <c r="G540" s="10">
        <v>74602.100000000006</v>
      </c>
      <c r="H540" s="11" t="s">
        <v>147</v>
      </c>
      <c r="I540" s="28">
        <v>29315.4</v>
      </c>
      <c r="J540" s="28">
        <v>29315.4</v>
      </c>
    </row>
    <row r="541" spans="1:10" x14ac:dyDescent="0.25">
      <c r="A541" s="18" t="s">
        <v>46</v>
      </c>
      <c r="B541" s="17" t="s">
        <v>7</v>
      </c>
      <c r="C541" s="19">
        <v>2013</v>
      </c>
      <c r="D541" s="10">
        <v>530954365.69999999</v>
      </c>
      <c r="E541" s="10">
        <v>286321841.80000001</v>
      </c>
      <c r="F541" s="10">
        <v>81470176.299999997</v>
      </c>
      <c r="G541" s="10">
        <v>28487853.399999999</v>
      </c>
      <c r="H541" s="28">
        <v>1959666.5</v>
      </c>
      <c r="I541" s="28">
        <v>15172277.699999999</v>
      </c>
      <c r="J541" s="28">
        <v>13092793.4</v>
      </c>
    </row>
    <row r="542" spans="1:10" x14ac:dyDescent="0.25">
      <c r="A542"/>
      <c r="B542" s="17"/>
      <c r="C542" s="19">
        <v>2014</v>
      </c>
      <c r="D542" s="10">
        <v>570463837.80000007</v>
      </c>
      <c r="E542" s="10">
        <v>322792367.5</v>
      </c>
      <c r="F542" s="10">
        <v>85442729.099999994</v>
      </c>
      <c r="G542" s="10">
        <v>31139883.5</v>
      </c>
      <c r="H542" s="28">
        <v>1454288.3</v>
      </c>
      <c r="I542" s="28">
        <v>15788154.599999998</v>
      </c>
      <c r="J542" s="28">
        <v>13797177.4</v>
      </c>
    </row>
    <row r="543" spans="1:10" x14ac:dyDescent="0.25">
      <c r="A543"/>
      <c r="B543" s="17"/>
      <c r="C543" s="19">
        <v>2015</v>
      </c>
      <c r="D543" s="10">
        <v>661398247.10000002</v>
      </c>
      <c r="E543" s="10">
        <v>422428239.19999999</v>
      </c>
      <c r="F543" s="10">
        <v>107469079.70000002</v>
      </c>
      <c r="G543" s="10">
        <v>37516956.5</v>
      </c>
      <c r="H543" s="28">
        <v>1432531.7</v>
      </c>
      <c r="I543" s="28">
        <v>20301135.900000002</v>
      </c>
      <c r="J543" s="28">
        <v>18080686.600000001</v>
      </c>
    </row>
    <row r="544" spans="1:10" x14ac:dyDescent="0.25">
      <c r="A544"/>
      <c r="B544" s="17"/>
      <c r="C544" s="19">
        <v>2016</v>
      </c>
      <c r="D544" s="10">
        <v>673299493.29999995</v>
      </c>
      <c r="E544" s="10">
        <v>535791180.40000004</v>
      </c>
      <c r="F544" s="10">
        <v>148748268.5</v>
      </c>
      <c r="G544" s="10">
        <v>54504222.099999994</v>
      </c>
      <c r="H544" s="28">
        <v>2252784.2999999998</v>
      </c>
      <c r="I544" s="28">
        <v>28588860.399999999</v>
      </c>
      <c r="J544" s="28">
        <v>25984337.899999999</v>
      </c>
    </row>
    <row r="545" spans="1:10" x14ac:dyDescent="0.25">
      <c r="A545"/>
      <c r="B545" s="17"/>
      <c r="C545" s="19">
        <v>2017</v>
      </c>
      <c r="D545" s="10">
        <v>919457384</v>
      </c>
      <c r="E545" s="10">
        <v>663466053.89999998</v>
      </c>
      <c r="F545" s="10">
        <v>191409108.59999999</v>
      </c>
      <c r="G545" s="10">
        <v>69723507.900000006</v>
      </c>
      <c r="H545" s="28">
        <v>2412475.9</v>
      </c>
      <c r="I545" s="28">
        <v>38123145.399999999</v>
      </c>
      <c r="J545" s="28">
        <v>34716898.399999999</v>
      </c>
    </row>
    <row r="546" spans="1:10" x14ac:dyDescent="0.25">
      <c r="A546"/>
      <c r="B546" s="17"/>
      <c r="C546" s="19">
        <v>2018</v>
      </c>
      <c r="D546" s="10">
        <v>1067194771.7</v>
      </c>
      <c r="E546" s="10">
        <v>719200979.39999998</v>
      </c>
      <c r="F546" s="10">
        <v>234803865.59999999</v>
      </c>
      <c r="G546" s="10">
        <v>86651731.400000006</v>
      </c>
      <c r="H546" s="28">
        <v>3147824.4</v>
      </c>
      <c r="I546" s="28">
        <v>46093173.100000001</v>
      </c>
      <c r="J546" s="28">
        <v>41617806.600000001</v>
      </c>
    </row>
    <row r="547" spans="1:10" x14ac:dyDescent="0.25">
      <c r="A547" s="20" t="s">
        <v>47</v>
      </c>
      <c r="B547" s="17" t="s">
        <v>8</v>
      </c>
      <c r="C547" s="19">
        <v>2013</v>
      </c>
      <c r="D547" s="10">
        <v>137001901.5</v>
      </c>
      <c r="E547" s="10">
        <v>101354739.39999999</v>
      </c>
      <c r="F547" s="10">
        <v>16350218.599999998</v>
      </c>
      <c r="G547" s="10">
        <v>4086823</v>
      </c>
      <c r="H547" s="28">
        <v>1333349.1000000001</v>
      </c>
      <c r="I547" s="28">
        <v>3168144.7</v>
      </c>
      <c r="J547" s="28">
        <v>2062621.2</v>
      </c>
    </row>
    <row r="548" spans="1:10" x14ac:dyDescent="0.25">
      <c r="A548"/>
      <c r="B548" s="17"/>
      <c r="C548" s="19">
        <v>2014</v>
      </c>
      <c r="D548" s="10">
        <v>163983245</v>
      </c>
      <c r="E548" s="10">
        <v>119007745.3</v>
      </c>
      <c r="F548" s="10">
        <v>18511556.5</v>
      </c>
      <c r="G548" s="10">
        <v>4592888.2</v>
      </c>
      <c r="H548" s="28">
        <v>672086.3</v>
      </c>
      <c r="I548" s="28">
        <v>2973706.5</v>
      </c>
      <c r="J548" s="28">
        <v>2044211</v>
      </c>
    </row>
    <row r="549" spans="1:10" x14ac:dyDescent="0.25">
      <c r="A549"/>
      <c r="B549" s="17"/>
      <c r="C549" s="19">
        <v>2015</v>
      </c>
      <c r="D549" s="10">
        <v>181227470.80000001</v>
      </c>
      <c r="E549" s="10">
        <v>173494093.69999999</v>
      </c>
      <c r="F549" s="10">
        <v>23890727.399999999</v>
      </c>
      <c r="G549" s="10">
        <v>5450915.3000000007</v>
      </c>
      <c r="H549" s="28">
        <v>517153.7</v>
      </c>
      <c r="I549" s="28">
        <v>3363102.9</v>
      </c>
      <c r="J549" s="28">
        <v>2371369.4</v>
      </c>
    </row>
    <row r="550" spans="1:10" x14ac:dyDescent="0.25">
      <c r="A550"/>
      <c r="B550" s="17"/>
      <c r="C550" s="19">
        <v>2016</v>
      </c>
      <c r="D550" s="10">
        <v>211323964.29999998</v>
      </c>
      <c r="E550" s="10">
        <v>203238959.5</v>
      </c>
      <c r="F550" s="10">
        <v>30226728.399999999</v>
      </c>
      <c r="G550" s="10">
        <v>7262090.9000000004</v>
      </c>
      <c r="H550" s="28">
        <v>544181.30000000005</v>
      </c>
      <c r="I550" s="28">
        <v>4037289.6000000006</v>
      </c>
      <c r="J550" s="28">
        <v>3131153.4000000004</v>
      </c>
    </row>
    <row r="551" spans="1:10" x14ac:dyDescent="0.25">
      <c r="A551"/>
      <c r="B551" s="17"/>
      <c r="C551" s="19">
        <v>2017</v>
      </c>
      <c r="D551" s="10">
        <v>305948763.10000002</v>
      </c>
      <c r="E551" s="10">
        <v>248291772.19999999</v>
      </c>
      <c r="F551" s="10">
        <v>35832142.700000003</v>
      </c>
      <c r="G551" s="10">
        <v>9089980.3999999985</v>
      </c>
      <c r="H551" s="28">
        <v>1016214.6</v>
      </c>
      <c r="I551" s="28">
        <v>4989780.5999999996</v>
      </c>
      <c r="J551" s="28">
        <v>3987501.8</v>
      </c>
    </row>
    <row r="552" spans="1:10" x14ac:dyDescent="0.25">
      <c r="A552"/>
      <c r="B552" s="17"/>
      <c r="C552" s="19">
        <v>2018</v>
      </c>
      <c r="D552" s="10">
        <v>330112460.10000002</v>
      </c>
      <c r="E552" s="10">
        <v>245754866.90000001</v>
      </c>
      <c r="F552" s="10">
        <v>41449299.599999994</v>
      </c>
      <c r="G552" s="10">
        <v>10983889.199999999</v>
      </c>
      <c r="H552" s="28">
        <v>1152743.8999999999</v>
      </c>
      <c r="I552" s="28">
        <v>5790130.2999999998</v>
      </c>
      <c r="J552" s="28">
        <v>4508269.7</v>
      </c>
    </row>
    <row r="553" spans="1:10" x14ac:dyDescent="0.25">
      <c r="A553" s="20" t="s">
        <v>72</v>
      </c>
      <c r="B553" s="17" t="s">
        <v>291</v>
      </c>
      <c r="C553" s="19">
        <v>2013</v>
      </c>
      <c r="D553" s="10">
        <v>100319908.59999999</v>
      </c>
      <c r="E553" s="10">
        <v>87041663.599999994</v>
      </c>
      <c r="F553" s="10">
        <v>14987300</v>
      </c>
      <c r="G553" s="10">
        <v>3925924.8</v>
      </c>
      <c r="H553" s="28">
        <v>1333349.1000000001</v>
      </c>
      <c r="I553" s="28">
        <v>3043192.4</v>
      </c>
      <c r="J553" s="28">
        <v>2026268.8</v>
      </c>
    </row>
    <row r="554" spans="1:10" x14ac:dyDescent="0.25">
      <c r="A554"/>
      <c r="B554" s="17"/>
      <c r="C554" s="19">
        <v>2014</v>
      </c>
      <c r="D554" s="10">
        <v>131730951.5</v>
      </c>
      <c r="E554" s="10">
        <v>106113649.69999999</v>
      </c>
      <c r="F554" s="10">
        <v>17429408.299999997</v>
      </c>
      <c r="G554" s="10">
        <v>4388350.7</v>
      </c>
      <c r="H554" s="28">
        <v>672086.3</v>
      </c>
      <c r="I554" s="28">
        <v>2917573.5999999996</v>
      </c>
      <c r="J554" s="28">
        <v>2004712.2000000002</v>
      </c>
    </row>
    <row r="555" spans="1:10" x14ac:dyDescent="0.25">
      <c r="A555"/>
      <c r="B555" s="17"/>
      <c r="C555" s="19">
        <v>2015</v>
      </c>
      <c r="D555" s="10">
        <v>137391052.30000001</v>
      </c>
      <c r="E555" s="10">
        <v>156543054.19999999</v>
      </c>
      <c r="F555" s="10">
        <v>22350070.5</v>
      </c>
      <c r="G555" s="10">
        <v>5212991.8000000007</v>
      </c>
      <c r="H555" s="28">
        <v>503237.2</v>
      </c>
      <c r="I555" s="28">
        <v>3304158.5</v>
      </c>
      <c r="J555" s="28">
        <v>2326462.1</v>
      </c>
    </row>
    <row r="556" spans="1:10" x14ac:dyDescent="0.25">
      <c r="A556"/>
      <c r="B556" s="17"/>
      <c r="C556" s="19">
        <v>2016</v>
      </c>
      <c r="D556" s="10">
        <v>166928894.09999999</v>
      </c>
      <c r="E556" s="10">
        <v>182970129</v>
      </c>
      <c r="F556" s="10">
        <v>28161030.299999997</v>
      </c>
      <c r="G556" s="10">
        <v>7039260.2000000002</v>
      </c>
      <c r="H556" s="28">
        <v>544181.30000000005</v>
      </c>
      <c r="I556" s="28">
        <v>3945558.7</v>
      </c>
      <c r="J556" s="28">
        <v>3067574.3000000003</v>
      </c>
    </row>
    <row r="557" spans="1:10" x14ac:dyDescent="0.25">
      <c r="A557"/>
      <c r="B557" s="17"/>
      <c r="C557" s="19">
        <v>2017</v>
      </c>
      <c r="D557" s="10">
        <v>207009136.30000001</v>
      </c>
      <c r="E557" s="33" t="s">
        <v>1867</v>
      </c>
      <c r="F557" s="33" t="s">
        <v>1867</v>
      </c>
      <c r="G557" s="10">
        <v>8742755.5999999996</v>
      </c>
      <c r="H557" s="11" t="s">
        <v>1867</v>
      </c>
      <c r="I557" s="11" t="s">
        <v>1867</v>
      </c>
      <c r="J557" s="28">
        <v>3891691.3</v>
      </c>
    </row>
    <row r="558" spans="1:10" x14ac:dyDescent="0.25">
      <c r="A558"/>
      <c r="B558" s="17"/>
      <c r="C558" s="19">
        <v>2018</v>
      </c>
      <c r="D558" s="10">
        <v>231101075.19999999</v>
      </c>
      <c r="E558" s="10">
        <v>217233938.09999999</v>
      </c>
      <c r="F558" s="10">
        <v>38699996.700000003</v>
      </c>
      <c r="G558" s="10">
        <v>10608585.300000001</v>
      </c>
      <c r="H558" s="28">
        <v>1147294.2</v>
      </c>
      <c r="I558" s="28">
        <v>5652051.2000000002</v>
      </c>
      <c r="J558" s="28">
        <v>4403661</v>
      </c>
    </row>
    <row r="559" spans="1:10" x14ac:dyDescent="0.25">
      <c r="A559" s="21" t="s">
        <v>292</v>
      </c>
      <c r="B559" s="17" t="s">
        <v>293</v>
      </c>
      <c r="C559" s="19">
        <v>2013</v>
      </c>
      <c r="D559" s="10">
        <v>16268237.9</v>
      </c>
      <c r="E559" s="10">
        <v>13574998.4</v>
      </c>
      <c r="F559" s="10">
        <v>3114743.5999999996</v>
      </c>
      <c r="G559" s="10">
        <v>704557.89999999991</v>
      </c>
      <c r="H559" s="28">
        <v>910752.3</v>
      </c>
      <c r="I559" s="28">
        <v>457373.4</v>
      </c>
      <c r="J559" s="28">
        <v>290667.59999999998</v>
      </c>
    </row>
    <row r="560" spans="1:10" x14ac:dyDescent="0.25">
      <c r="A560"/>
      <c r="B560" s="17"/>
      <c r="C560" s="19">
        <v>2014</v>
      </c>
      <c r="D560" s="10">
        <v>15336774.799999999</v>
      </c>
      <c r="E560" s="10">
        <v>13973838.699999999</v>
      </c>
      <c r="F560" s="10">
        <v>3765782.1999999997</v>
      </c>
      <c r="G560" s="10">
        <v>769788.79999999993</v>
      </c>
      <c r="H560" s="28">
        <v>167214.20000000001</v>
      </c>
      <c r="I560" s="28">
        <v>451721.39999999997</v>
      </c>
      <c r="J560" s="28">
        <v>252944.4</v>
      </c>
    </row>
    <row r="561" spans="1:10" x14ac:dyDescent="0.25">
      <c r="A561"/>
      <c r="B561" s="17"/>
      <c r="C561" s="19">
        <v>2015</v>
      </c>
      <c r="D561" s="10">
        <v>19020338.399999999</v>
      </c>
      <c r="E561" s="10">
        <v>19525018.5</v>
      </c>
      <c r="F561" s="10">
        <v>4236083.5999999996</v>
      </c>
      <c r="G561" s="10">
        <v>878382.10000000009</v>
      </c>
      <c r="H561" s="28">
        <v>51566</v>
      </c>
      <c r="I561" s="28">
        <v>520283.80000000005</v>
      </c>
      <c r="J561" s="28">
        <v>334052.3</v>
      </c>
    </row>
    <row r="562" spans="1:10" x14ac:dyDescent="0.25">
      <c r="A562"/>
      <c r="B562" s="17"/>
      <c r="C562" s="19">
        <v>2016</v>
      </c>
      <c r="D562" s="10">
        <v>19257081.5</v>
      </c>
      <c r="E562" s="10">
        <v>18479772.700000003</v>
      </c>
      <c r="F562" s="10">
        <v>5977843.2000000002</v>
      </c>
      <c r="G562" s="10">
        <v>1235654.2</v>
      </c>
      <c r="H562" s="28">
        <v>96322</v>
      </c>
      <c r="I562" s="28">
        <v>535654.40000000002</v>
      </c>
      <c r="J562" s="28">
        <v>397973.10000000003</v>
      </c>
    </row>
    <row r="563" spans="1:10" x14ac:dyDescent="0.25">
      <c r="A563"/>
      <c r="B563" s="17"/>
      <c r="C563" s="19">
        <v>2017</v>
      </c>
      <c r="D563" s="10">
        <v>52849359.100000001</v>
      </c>
      <c r="E563" s="33" t="s">
        <v>1867</v>
      </c>
      <c r="F563" s="33" t="s">
        <v>1867</v>
      </c>
      <c r="G563" s="10">
        <v>1398606.3</v>
      </c>
      <c r="H563" s="11" t="s">
        <v>1867</v>
      </c>
      <c r="I563" s="11" t="s">
        <v>1867</v>
      </c>
      <c r="J563" s="28">
        <v>519279.4</v>
      </c>
    </row>
    <row r="564" spans="1:10" x14ac:dyDescent="0.25">
      <c r="A564"/>
      <c r="B564" s="17"/>
      <c r="C564" s="19">
        <v>2018</v>
      </c>
      <c r="D564" s="10">
        <v>49148578.799999997</v>
      </c>
      <c r="E564" s="10">
        <v>28955490.400000002</v>
      </c>
      <c r="F564" s="10">
        <v>7848369.3999999994</v>
      </c>
      <c r="G564" s="10">
        <v>1507126.9</v>
      </c>
      <c r="H564" s="28">
        <v>332680.59999999998</v>
      </c>
      <c r="I564" s="28">
        <v>797781.3</v>
      </c>
      <c r="J564" s="28">
        <v>549209.69999999995</v>
      </c>
    </row>
    <row r="565" spans="1:10" x14ac:dyDescent="0.25">
      <c r="A565" s="22" t="s">
        <v>294</v>
      </c>
      <c r="B565" s="17" t="s">
        <v>295</v>
      </c>
      <c r="C565" s="19">
        <v>2013</v>
      </c>
      <c r="D565" s="30" t="s">
        <v>1868</v>
      </c>
      <c r="E565" s="34" t="s">
        <v>1867</v>
      </c>
      <c r="F565" s="34" t="s">
        <v>1867</v>
      </c>
      <c r="G565" s="10">
        <v>406459.5</v>
      </c>
      <c r="H565" s="11" t="s">
        <v>1867</v>
      </c>
      <c r="I565" s="11" t="s">
        <v>1867</v>
      </c>
      <c r="J565" s="28">
        <v>127412.9</v>
      </c>
    </row>
    <row r="566" spans="1:10" x14ac:dyDescent="0.25">
      <c r="A566"/>
      <c r="B566" s="17"/>
      <c r="C566" s="19">
        <v>2014</v>
      </c>
      <c r="D566" s="30" t="s">
        <v>1868</v>
      </c>
      <c r="E566" s="29" t="s">
        <v>1867</v>
      </c>
      <c r="F566" s="10">
        <v>2488521.8000000003</v>
      </c>
      <c r="G566" s="10">
        <v>411981.60000000003</v>
      </c>
      <c r="H566" s="11" t="s">
        <v>1867</v>
      </c>
      <c r="I566" s="11" t="s">
        <v>1867</v>
      </c>
      <c r="J566" s="28">
        <v>72858.900000000009</v>
      </c>
    </row>
    <row r="567" spans="1:10" x14ac:dyDescent="0.25">
      <c r="A567"/>
      <c r="B567" s="17"/>
      <c r="C567" s="19">
        <v>2015</v>
      </c>
      <c r="D567" s="33" t="s">
        <v>1867</v>
      </c>
      <c r="E567" s="33" t="s">
        <v>1867</v>
      </c>
      <c r="F567" s="10">
        <v>2641394.1999999997</v>
      </c>
      <c r="G567" s="10">
        <v>472910.6</v>
      </c>
      <c r="H567" s="11" t="s">
        <v>147</v>
      </c>
      <c r="I567" s="28">
        <v>212485.4</v>
      </c>
      <c r="J567" s="28">
        <v>152150.79999999999</v>
      </c>
    </row>
    <row r="568" spans="1:10" x14ac:dyDescent="0.25">
      <c r="A568"/>
      <c r="B568" s="17"/>
      <c r="C568" s="19">
        <v>2016</v>
      </c>
      <c r="D568" s="33" t="s">
        <v>1867</v>
      </c>
      <c r="E568" s="10">
        <v>4421425.8</v>
      </c>
      <c r="F568" s="10">
        <v>3567572.9</v>
      </c>
      <c r="G568" s="10">
        <v>693647</v>
      </c>
      <c r="H568" s="11" t="s">
        <v>147</v>
      </c>
      <c r="I568" s="28">
        <v>178009.3</v>
      </c>
      <c r="J568" s="28">
        <v>163143.1</v>
      </c>
    </row>
    <row r="569" spans="1:10" x14ac:dyDescent="0.25">
      <c r="A569"/>
      <c r="B569" s="17"/>
      <c r="C569" s="19">
        <v>2017</v>
      </c>
      <c r="D569" s="33" t="s">
        <v>1867</v>
      </c>
      <c r="E569" s="10">
        <v>8422941.1999999993</v>
      </c>
      <c r="F569" s="33" t="s">
        <v>1867</v>
      </c>
      <c r="G569" s="10">
        <v>843916.79999999993</v>
      </c>
      <c r="H569" s="11" t="s">
        <v>1867</v>
      </c>
      <c r="I569" s="11" t="s">
        <v>1867</v>
      </c>
      <c r="J569" s="28">
        <v>236936.6</v>
      </c>
    </row>
    <row r="570" spans="1:10" x14ac:dyDescent="0.25">
      <c r="A570"/>
      <c r="B570" s="17"/>
      <c r="C570" s="19">
        <v>2018</v>
      </c>
      <c r="D570" s="30" t="s">
        <v>1867</v>
      </c>
      <c r="E570" s="10">
        <v>7593000.6999999993</v>
      </c>
      <c r="F570" s="30" t="s">
        <v>1867</v>
      </c>
      <c r="G570" s="10">
        <v>834627.6</v>
      </c>
      <c r="H570" s="11" t="s">
        <v>1867</v>
      </c>
      <c r="I570" s="11" t="s">
        <v>1867</v>
      </c>
      <c r="J570" s="28">
        <v>236949.5</v>
      </c>
    </row>
    <row r="571" spans="1:10" x14ac:dyDescent="0.25">
      <c r="A571" s="22" t="s">
        <v>296</v>
      </c>
      <c r="B571" s="17" t="s">
        <v>297</v>
      </c>
      <c r="C571" s="19">
        <v>2013</v>
      </c>
      <c r="D571" s="10">
        <v>10786857.800000001</v>
      </c>
      <c r="E571" s="10">
        <v>1389284</v>
      </c>
      <c r="F571" s="10">
        <v>164182.19999999998</v>
      </c>
      <c r="G571" s="10">
        <v>30875.9</v>
      </c>
      <c r="H571" s="11" t="s">
        <v>147</v>
      </c>
      <c r="I571" s="28">
        <v>26924.799999999999</v>
      </c>
      <c r="J571" s="28">
        <v>6507.7</v>
      </c>
    </row>
    <row r="572" spans="1:10" x14ac:dyDescent="0.25">
      <c r="A572"/>
      <c r="B572" s="17"/>
      <c r="C572" s="19">
        <v>2014</v>
      </c>
      <c r="D572" s="10">
        <v>9533676.3000000007</v>
      </c>
      <c r="E572" s="10">
        <v>1872282.5</v>
      </c>
      <c r="F572" s="10">
        <v>243617.8</v>
      </c>
      <c r="G572" s="10">
        <v>45816.5</v>
      </c>
      <c r="H572" s="11" t="s">
        <v>147</v>
      </c>
      <c r="I572" s="28">
        <v>61016.9</v>
      </c>
      <c r="J572" s="28">
        <v>5917.1</v>
      </c>
    </row>
    <row r="573" spans="1:10" x14ac:dyDescent="0.25">
      <c r="A573"/>
      <c r="B573" s="17"/>
      <c r="C573" s="19">
        <v>2015</v>
      </c>
      <c r="D573" s="10">
        <v>12812346.9</v>
      </c>
      <c r="E573" s="10">
        <v>1509458.9</v>
      </c>
      <c r="F573" s="10">
        <v>409148.8</v>
      </c>
      <c r="G573" s="10">
        <v>29704.2</v>
      </c>
      <c r="H573" s="11" t="s">
        <v>147</v>
      </c>
      <c r="I573" s="28">
        <v>48337.2</v>
      </c>
      <c r="J573" s="28">
        <v>5363</v>
      </c>
    </row>
    <row r="574" spans="1:10" x14ac:dyDescent="0.25">
      <c r="A574"/>
      <c r="B574" s="17"/>
      <c r="C574" s="19">
        <v>2016</v>
      </c>
      <c r="D574" s="33" t="s">
        <v>1867</v>
      </c>
      <c r="E574" s="10">
        <v>2594183.6</v>
      </c>
      <c r="F574" s="33" t="s">
        <v>1867</v>
      </c>
      <c r="G574" s="10">
        <v>55417.2</v>
      </c>
      <c r="H574" s="11" t="s">
        <v>1867</v>
      </c>
      <c r="I574" s="11" t="s">
        <v>1867</v>
      </c>
      <c r="J574" s="28">
        <v>6013.7</v>
      </c>
    </row>
    <row r="575" spans="1:10" x14ac:dyDescent="0.25">
      <c r="A575"/>
      <c r="B575" s="17"/>
      <c r="C575" s="19">
        <v>2017</v>
      </c>
      <c r="D575" s="10">
        <v>29642389.800000001</v>
      </c>
      <c r="E575" s="33" t="s">
        <v>1867</v>
      </c>
      <c r="F575" s="33" t="s">
        <v>1867</v>
      </c>
      <c r="G575" s="10">
        <v>148297.79999999999</v>
      </c>
      <c r="H575" s="11" t="s">
        <v>1867</v>
      </c>
      <c r="I575" s="11" t="s">
        <v>1867</v>
      </c>
      <c r="J575" s="28">
        <v>16841.5</v>
      </c>
    </row>
    <row r="576" spans="1:10" x14ac:dyDescent="0.25">
      <c r="A576"/>
      <c r="B576" s="17"/>
      <c r="C576" s="19">
        <v>2018</v>
      </c>
      <c r="D576" s="10">
        <v>28713250.300000001</v>
      </c>
      <c r="E576" s="30" t="s">
        <v>1867</v>
      </c>
      <c r="F576" s="30" t="s">
        <v>1867</v>
      </c>
      <c r="G576" s="10">
        <v>128449.4</v>
      </c>
      <c r="H576" s="11" t="s">
        <v>1867</v>
      </c>
      <c r="I576" s="11" t="s">
        <v>1867</v>
      </c>
      <c r="J576" s="28">
        <v>18280.7</v>
      </c>
    </row>
    <row r="577" spans="1:10" x14ac:dyDescent="0.25">
      <c r="A577" s="22" t="s">
        <v>298</v>
      </c>
      <c r="B577" s="17" t="s">
        <v>299</v>
      </c>
      <c r="C577" s="19">
        <v>2013</v>
      </c>
      <c r="D577" s="10">
        <v>5481380.1000000006</v>
      </c>
      <c r="E577" s="34" t="s">
        <v>1867</v>
      </c>
      <c r="F577" s="34" t="s">
        <v>1867</v>
      </c>
      <c r="G577" s="10">
        <v>267222.5</v>
      </c>
      <c r="H577" s="11" t="s">
        <v>1867</v>
      </c>
      <c r="I577" s="11" t="s">
        <v>1867</v>
      </c>
      <c r="J577" s="28">
        <v>156747</v>
      </c>
    </row>
    <row r="578" spans="1:10" x14ac:dyDescent="0.25">
      <c r="A578"/>
      <c r="B578" s="17"/>
      <c r="C578" s="19">
        <v>2014</v>
      </c>
      <c r="D578" s="10">
        <v>5803098.5</v>
      </c>
      <c r="E578" s="10">
        <v>8870400.2999999989</v>
      </c>
      <c r="F578" s="10">
        <v>1033642.5999999999</v>
      </c>
      <c r="G578" s="10">
        <v>311990.69999999995</v>
      </c>
      <c r="H578" s="28">
        <v>55284.6</v>
      </c>
      <c r="I578" s="28">
        <v>234669.99999999997</v>
      </c>
      <c r="J578" s="28">
        <v>174168.4</v>
      </c>
    </row>
    <row r="579" spans="1:10" x14ac:dyDescent="0.25">
      <c r="A579"/>
      <c r="B579" s="17"/>
      <c r="C579" s="19">
        <v>2015</v>
      </c>
      <c r="D579" s="33" t="s">
        <v>1867</v>
      </c>
      <c r="E579" s="10">
        <v>12768716.699999999</v>
      </c>
      <c r="F579" s="10">
        <v>1185540.6000000001</v>
      </c>
      <c r="G579" s="10">
        <v>375767.3</v>
      </c>
      <c r="H579" s="33" t="s">
        <v>1867</v>
      </c>
      <c r="I579" s="28">
        <v>259461.2</v>
      </c>
      <c r="J579" s="28">
        <v>176538.5</v>
      </c>
    </row>
    <row r="580" spans="1:10" x14ac:dyDescent="0.25">
      <c r="A580"/>
      <c r="B580" s="17"/>
      <c r="C580" s="19">
        <v>2016</v>
      </c>
      <c r="D580" s="10">
        <v>5472489.2999999998</v>
      </c>
      <c r="E580" s="11" t="s">
        <v>1867</v>
      </c>
      <c r="F580" s="10">
        <v>1606724.8</v>
      </c>
      <c r="G580" s="10">
        <v>486590</v>
      </c>
      <c r="H580" s="11" t="s">
        <v>1867</v>
      </c>
      <c r="I580" s="28">
        <v>316731.8</v>
      </c>
      <c r="J580" s="28">
        <v>228816.3</v>
      </c>
    </row>
    <row r="581" spans="1:10" x14ac:dyDescent="0.25">
      <c r="A581"/>
      <c r="B581" s="17"/>
      <c r="C581" s="19">
        <v>2017</v>
      </c>
      <c r="D581" s="33" t="s">
        <v>1867</v>
      </c>
      <c r="E581" s="10">
        <v>13174336.1</v>
      </c>
      <c r="F581" s="10">
        <v>1928062.7</v>
      </c>
      <c r="G581" s="10">
        <v>406391.69999999995</v>
      </c>
      <c r="H581" s="33" t="s">
        <v>1867</v>
      </c>
      <c r="I581" s="28">
        <v>406588.2</v>
      </c>
      <c r="J581" s="28">
        <v>265501.3</v>
      </c>
    </row>
    <row r="582" spans="1:10" x14ac:dyDescent="0.25">
      <c r="A582"/>
      <c r="B582" s="17"/>
      <c r="C582" s="19">
        <v>2018</v>
      </c>
      <c r="D582" s="30" t="s">
        <v>1867</v>
      </c>
      <c r="E582" s="10">
        <v>15932827.5</v>
      </c>
      <c r="F582" s="10">
        <v>2106131.7000000002</v>
      </c>
      <c r="G582" s="10">
        <v>544049.9</v>
      </c>
      <c r="H582" s="30" t="s">
        <v>1867</v>
      </c>
      <c r="I582" s="28">
        <v>516957.5</v>
      </c>
      <c r="J582" s="28">
        <v>293979.5</v>
      </c>
    </row>
    <row r="583" spans="1:10" x14ac:dyDescent="0.25">
      <c r="A583" s="21" t="s">
        <v>300</v>
      </c>
      <c r="B583" s="17" t="s">
        <v>301</v>
      </c>
      <c r="C583" s="19">
        <v>2013</v>
      </c>
      <c r="D583" s="34" t="s">
        <v>1867</v>
      </c>
      <c r="E583" s="10">
        <v>1582712.3</v>
      </c>
      <c r="F583" s="10">
        <v>532529.5</v>
      </c>
      <c r="G583" s="10">
        <v>119785.5</v>
      </c>
      <c r="H583" s="34" t="s">
        <v>1867</v>
      </c>
      <c r="I583" s="28">
        <v>105332</v>
      </c>
      <c r="J583" s="28">
        <v>70439.600000000006</v>
      </c>
    </row>
    <row r="584" spans="1:10" x14ac:dyDescent="0.25">
      <c r="A584"/>
      <c r="B584" s="17"/>
      <c r="C584" s="19">
        <v>2014</v>
      </c>
      <c r="D584" s="29" t="s">
        <v>1867</v>
      </c>
      <c r="E584" s="10">
        <v>1432876</v>
      </c>
      <c r="F584" s="10">
        <v>505910</v>
      </c>
      <c r="G584" s="10">
        <v>160170.5</v>
      </c>
      <c r="H584" s="11" t="s">
        <v>1867</v>
      </c>
      <c r="I584" s="11" t="s">
        <v>1867</v>
      </c>
      <c r="J584" s="28">
        <v>75592.600000000006</v>
      </c>
    </row>
    <row r="585" spans="1:10" x14ac:dyDescent="0.25">
      <c r="A585"/>
      <c r="B585" s="17"/>
      <c r="C585" s="19">
        <v>2015</v>
      </c>
      <c r="D585" s="33" t="s">
        <v>1867</v>
      </c>
      <c r="E585" s="10">
        <v>1752293.0999999999</v>
      </c>
      <c r="F585" s="33" t="s">
        <v>1867</v>
      </c>
      <c r="G585" s="10">
        <v>142288.20000000001</v>
      </c>
      <c r="H585" s="11" t="s">
        <v>1867</v>
      </c>
      <c r="I585" s="11" t="s">
        <v>1867</v>
      </c>
      <c r="J585" s="28">
        <v>74824</v>
      </c>
    </row>
    <row r="586" spans="1:10" x14ac:dyDescent="0.25">
      <c r="A586"/>
      <c r="B586" s="17"/>
      <c r="C586" s="19">
        <v>2016</v>
      </c>
      <c r="D586" s="33" t="s">
        <v>1867</v>
      </c>
      <c r="E586" s="10">
        <v>2659056.7000000002</v>
      </c>
      <c r="F586" s="33" t="s">
        <v>1867</v>
      </c>
      <c r="G586" s="10">
        <v>289143.09999999998</v>
      </c>
      <c r="H586" s="11" t="s">
        <v>1867</v>
      </c>
      <c r="I586" s="11" t="s">
        <v>1867</v>
      </c>
      <c r="J586" s="28">
        <v>97839.5</v>
      </c>
    </row>
    <row r="587" spans="1:10" x14ac:dyDescent="0.25">
      <c r="A587"/>
      <c r="B587" s="17"/>
      <c r="C587" s="19">
        <v>2017</v>
      </c>
      <c r="D587" s="33" t="s">
        <v>1867</v>
      </c>
      <c r="E587" s="10">
        <v>3645787.8</v>
      </c>
      <c r="F587" s="33" t="s">
        <v>1867</v>
      </c>
      <c r="G587" s="10">
        <v>213923.20000000001</v>
      </c>
      <c r="H587" s="11" t="s">
        <v>1867</v>
      </c>
      <c r="I587" s="11" t="s">
        <v>1867</v>
      </c>
      <c r="J587" s="28">
        <v>114925</v>
      </c>
    </row>
    <row r="588" spans="1:10" x14ac:dyDescent="0.25">
      <c r="A588"/>
      <c r="B588" s="17"/>
      <c r="C588" s="19">
        <v>2018</v>
      </c>
      <c r="D588" s="30" t="s">
        <v>1867</v>
      </c>
      <c r="E588" s="10">
        <v>4183554.8</v>
      </c>
      <c r="F588" s="30" t="s">
        <v>1867</v>
      </c>
      <c r="G588" s="10">
        <v>256180.90000000002</v>
      </c>
      <c r="H588" s="11" t="s">
        <v>1867</v>
      </c>
      <c r="I588" s="11" t="s">
        <v>1867</v>
      </c>
      <c r="J588" s="28">
        <v>141971.6</v>
      </c>
    </row>
    <row r="589" spans="1:10" x14ac:dyDescent="0.25">
      <c r="A589" s="22" t="s">
        <v>300</v>
      </c>
      <c r="B589" s="17" t="s">
        <v>302</v>
      </c>
      <c r="C589" s="19">
        <v>2013</v>
      </c>
      <c r="D589" s="34" t="s">
        <v>1867</v>
      </c>
      <c r="E589" s="10">
        <v>1582712.3</v>
      </c>
      <c r="F589" s="10">
        <v>532529.5</v>
      </c>
      <c r="G589" s="10">
        <v>119785.5</v>
      </c>
      <c r="H589" s="34" t="s">
        <v>1867</v>
      </c>
      <c r="I589" s="28">
        <v>105332</v>
      </c>
      <c r="J589" s="28">
        <v>70439.600000000006</v>
      </c>
    </row>
    <row r="590" spans="1:10" x14ac:dyDescent="0.25">
      <c r="A590"/>
      <c r="B590" s="17"/>
      <c r="C590" s="19">
        <v>2014</v>
      </c>
      <c r="D590" s="29" t="s">
        <v>1867</v>
      </c>
      <c r="E590" s="10">
        <v>1432876</v>
      </c>
      <c r="F590" s="10">
        <v>505910</v>
      </c>
      <c r="G590" s="10">
        <v>160170.5</v>
      </c>
      <c r="H590" s="11" t="s">
        <v>1867</v>
      </c>
      <c r="I590" s="11" t="s">
        <v>1867</v>
      </c>
      <c r="J590" s="28">
        <v>75592.600000000006</v>
      </c>
    </row>
    <row r="591" spans="1:10" x14ac:dyDescent="0.25">
      <c r="A591"/>
      <c r="B591" s="17"/>
      <c r="C591" s="19">
        <v>2015</v>
      </c>
      <c r="D591" s="33" t="s">
        <v>1867</v>
      </c>
      <c r="E591" s="10">
        <v>1752293.0999999999</v>
      </c>
      <c r="F591" s="33" t="s">
        <v>1867</v>
      </c>
      <c r="G591" s="10">
        <v>142288.20000000001</v>
      </c>
      <c r="H591" s="11" t="s">
        <v>1867</v>
      </c>
      <c r="I591" s="11" t="s">
        <v>1867</v>
      </c>
      <c r="J591" s="28">
        <v>74824</v>
      </c>
    </row>
    <row r="592" spans="1:10" x14ac:dyDescent="0.25">
      <c r="A592"/>
      <c r="B592" s="17"/>
      <c r="C592" s="19">
        <v>2016</v>
      </c>
      <c r="D592" s="33" t="s">
        <v>1867</v>
      </c>
      <c r="E592" s="10">
        <v>2659056.7000000002</v>
      </c>
      <c r="F592" s="33" t="s">
        <v>1867</v>
      </c>
      <c r="G592" s="10">
        <v>289143.09999999998</v>
      </c>
      <c r="H592" s="11" t="s">
        <v>1867</v>
      </c>
      <c r="I592" s="11" t="s">
        <v>1867</v>
      </c>
      <c r="J592" s="28">
        <v>97839.5</v>
      </c>
    </row>
    <row r="593" spans="1:10" x14ac:dyDescent="0.25">
      <c r="A593"/>
      <c r="B593" s="17"/>
      <c r="C593" s="19">
        <v>2017</v>
      </c>
      <c r="D593" s="33" t="s">
        <v>1867</v>
      </c>
      <c r="E593" s="10">
        <v>3645787.8</v>
      </c>
      <c r="F593" s="33" t="s">
        <v>1867</v>
      </c>
      <c r="G593" s="10">
        <v>213923.20000000001</v>
      </c>
      <c r="H593" s="11" t="s">
        <v>1867</v>
      </c>
      <c r="I593" s="11" t="s">
        <v>1867</v>
      </c>
      <c r="J593" s="28">
        <v>114925</v>
      </c>
    </row>
    <row r="594" spans="1:10" x14ac:dyDescent="0.25">
      <c r="A594"/>
      <c r="B594" s="17"/>
      <c r="C594" s="19">
        <v>2018</v>
      </c>
      <c r="D594" s="30" t="s">
        <v>1867</v>
      </c>
      <c r="E594" s="10">
        <v>4183554.8</v>
      </c>
      <c r="F594" s="30" t="s">
        <v>1867</v>
      </c>
      <c r="G594" s="10">
        <v>256180.90000000002</v>
      </c>
      <c r="H594" s="11" t="s">
        <v>1867</v>
      </c>
      <c r="I594" s="11" t="s">
        <v>1867</v>
      </c>
      <c r="J594" s="28">
        <v>141971.6</v>
      </c>
    </row>
    <row r="595" spans="1:10" x14ac:dyDescent="0.25">
      <c r="A595" s="21" t="s">
        <v>303</v>
      </c>
      <c r="B595" s="17" t="s">
        <v>304</v>
      </c>
      <c r="C595" s="19">
        <v>2013</v>
      </c>
      <c r="D595" s="34" t="s">
        <v>1867</v>
      </c>
      <c r="E595" s="10">
        <v>5198633.3</v>
      </c>
      <c r="F595" s="34" t="s">
        <v>1867</v>
      </c>
      <c r="G595" s="10">
        <v>169363.4</v>
      </c>
      <c r="H595" s="11" t="s">
        <v>1867</v>
      </c>
      <c r="I595" s="11" t="s">
        <v>1867</v>
      </c>
      <c r="J595" s="28">
        <v>58949.9</v>
      </c>
    </row>
    <row r="596" spans="1:10" x14ac:dyDescent="0.25">
      <c r="A596"/>
      <c r="B596" s="17"/>
      <c r="C596" s="19">
        <v>2014</v>
      </c>
      <c r="D596" s="10">
        <v>8184832.7999999998</v>
      </c>
      <c r="E596" s="29" t="s">
        <v>1867</v>
      </c>
      <c r="F596" s="10">
        <v>1094029.1000000001</v>
      </c>
      <c r="G596" s="10">
        <v>217327.40000000002</v>
      </c>
      <c r="H596" s="11" t="s">
        <v>1867</v>
      </c>
      <c r="I596" s="11" t="s">
        <v>1867</v>
      </c>
      <c r="J596" s="28">
        <v>59313.2</v>
      </c>
    </row>
    <row r="597" spans="1:10" x14ac:dyDescent="0.25">
      <c r="A597"/>
      <c r="B597" s="17"/>
      <c r="C597" s="19">
        <v>2015</v>
      </c>
      <c r="D597" s="33" t="s">
        <v>1867</v>
      </c>
      <c r="E597" s="10">
        <v>8548827.7000000011</v>
      </c>
      <c r="F597" s="33" t="s">
        <v>1867</v>
      </c>
      <c r="G597" s="10">
        <v>214687.8</v>
      </c>
      <c r="H597" s="11" t="s">
        <v>1867</v>
      </c>
      <c r="I597" s="11" t="s">
        <v>1867</v>
      </c>
      <c r="J597" s="28">
        <v>62001.7</v>
      </c>
    </row>
    <row r="598" spans="1:10" x14ac:dyDescent="0.25">
      <c r="A598"/>
      <c r="B598" s="17"/>
      <c r="C598" s="19">
        <v>2016</v>
      </c>
      <c r="D598" s="33" t="s">
        <v>1867</v>
      </c>
      <c r="E598" s="10">
        <v>9266846.8000000007</v>
      </c>
      <c r="F598" s="33" t="s">
        <v>1867</v>
      </c>
      <c r="G598" s="10">
        <v>358565.50000000006</v>
      </c>
      <c r="H598" s="11" t="s">
        <v>1867</v>
      </c>
      <c r="I598" s="11" t="s">
        <v>1867</v>
      </c>
      <c r="J598" s="28">
        <v>76805.7</v>
      </c>
    </row>
    <row r="599" spans="1:10" x14ac:dyDescent="0.25">
      <c r="A599"/>
      <c r="B599" s="17"/>
      <c r="C599" s="19">
        <v>2017</v>
      </c>
      <c r="D599" s="33" t="s">
        <v>1867</v>
      </c>
      <c r="E599" s="10">
        <v>10146485.300000001</v>
      </c>
      <c r="F599" s="10">
        <v>2354758.0999999996</v>
      </c>
      <c r="G599" s="10">
        <v>454768</v>
      </c>
      <c r="H599" s="33" t="s">
        <v>1867</v>
      </c>
      <c r="I599" s="28">
        <v>138735.79999999999</v>
      </c>
      <c r="J599" s="28">
        <v>112547.6</v>
      </c>
    </row>
    <row r="600" spans="1:10" x14ac:dyDescent="0.25">
      <c r="A600"/>
      <c r="B600" s="17"/>
      <c r="C600" s="19">
        <v>2018</v>
      </c>
      <c r="D600" s="30" t="s">
        <v>1867</v>
      </c>
      <c r="E600" s="10">
        <v>11011762.9</v>
      </c>
      <c r="F600" s="30" t="s">
        <v>1867</v>
      </c>
      <c r="G600" s="10">
        <v>577166.80000000005</v>
      </c>
      <c r="H600" s="11" t="s">
        <v>1867</v>
      </c>
      <c r="I600" s="11" t="s">
        <v>1867</v>
      </c>
      <c r="J600" s="28">
        <v>154693.29999999999</v>
      </c>
    </row>
    <row r="601" spans="1:10" x14ac:dyDescent="0.25">
      <c r="A601" s="22" t="s">
        <v>305</v>
      </c>
      <c r="B601" s="17" t="s">
        <v>306</v>
      </c>
      <c r="C601" s="19">
        <v>2013</v>
      </c>
      <c r="D601" s="30" t="s">
        <v>1868</v>
      </c>
      <c r="E601" s="10">
        <v>594791.9</v>
      </c>
      <c r="F601" s="10">
        <v>26940</v>
      </c>
      <c r="G601" s="34" t="s">
        <v>1867</v>
      </c>
      <c r="H601" s="11" t="s">
        <v>147</v>
      </c>
      <c r="I601" s="28">
        <v>6079.3</v>
      </c>
      <c r="J601" s="11" t="s">
        <v>1867</v>
      </c>
    </row>
    <row r="602" spans="1:10" x14ac:dyDescent="0.25">
      <c r="A602"/>
      <c r="B602" s="17"/>
      <c r="C602" s="19">
        <v>2014</v>
      </c>
      <c r="D602" s="30" t="s">
        <v>1868</v>
      </c>
      <c r="E602" s="10">
        <v>557344.6</v>
      </c>
      <c r="F602" s="10">
        <v>49133.5</v>
      </c>
      <c r="G602" s="10">
        <v>7135.6</v>
      </c>
      <c r="H602" s="11" t="s">
        <v>147</v>
      </c>
      <c r="I602" s="28">
        <v>3215.6</v>
      </c>
      <c r="J602" s="28">
        <v>3215.6</v>
      </c>
    </row>
    <row r="603" spans="1:10" x14ac:dyDescent="0.25">
      <c r="A603"/>
      <c r="B603" s="17"/>
      <c r="C603" s="19">
        <v>2015</v>
      </c>
      <c r="D603" s="30" t="s">
        <v>1868</v>
      </c>
      <c r="E603" s="10">
        <v>744961.3</v>
      </c>
      <c r="F603" s="10">
        <v>111348</v>
      </c>
      <c r="G603" s="10">
        <v>5120.3</v>
      </c>
      <c r="H603" s="11" t="s">
        <v>147</v>
      </c>
      <c r="I603" s="28">
        <v>421.6</v>
      </c>
      <c r="J603" s="28">
        <v>421.6</v>
      </c>
    </row>
    <row r="604" spans="1:10" x14ac:dyDescent="0.25">
      <c r="A604"/>
      <c r="B604" s="17"/>
      <c r="C604" s="19">
        <v>2016</v>
      </c>
      <c r="D604" s="30" t="s">
        <v>1868</v>
      </c>
      <c r="E604" s="10">
        <v>809889.8</v>
      </c>
      <c r="F604" s="10">
        <v>135508.1</v>
      </c>
      <c r="G604" s="10">
        <v>15978.5</v>
      </c>
      <c r="H604" s="11" t="s">
        <v>147</v>
      </c>
      <c r="I604" s="33" t="s">
        <v>1867</v>
      </c>
      <c r="J604" s="28">
        <v>925.5</v>
      </c>
    </row>
    <row r="605" spans="1:10" x14ac:dyDescent="0.25">
      <c r="A605"/>
      <c r="B605" s="17"/>
      <c r="C605" s="19">
        <v>2017</v>
      </c>
      <c r="D605" s="30" t="s">
        <v>1868</v>
      </c>
      <c r="E605" s="33" t="s">
        <v>1867</v>
      </c>
      <c r="F605" s="10">
        <v>64354.6</v>
      </c>
      <c r="G605" s="10">
        <v>6475.8</v>
      </c>
      <c r="H605" s="11" t="s">
        <v>147</v>
      </c>
      <c r="I605" s="33" t="s">
        <v>1867</v>
      </c>
      <c r="J605" s="33" t="s">
        <v>1867</v>
      </c>
    </row>
    <row r="606" spans="1:10" x14ac:dyDescent="0.25">
      <c r="A606"/>
      <c r="B606" s="17"/>
      <c r="C606" s="19">
        <v>2018</v>
      </c>
      <c r="D606" s="30" t="s">
        <v>1868</v>
      </c>
      <c r="E606" s="30" t="s">
        <v>1867</v>
      </c>
      <c r="F606" s="10">
        <v>34516.699999999997</v>
      </c>
      <c r="G606" s="10">
        <v>7707.7</v>
      </c>
      <c r="H606" s="11" t="s">
        <v>147</v>
      </c>
      <c r="I606" s="11" t="s">
        <v>1867</v>
      </c>
      <c r="J606" s="11" t="s">
        <v>1867</v>
      </c>
    </row>
    <row r="607" spans="1:10" x14ac:dyDescent="0.25">
      <c r="A607" s="22" t="s">
        <v>307</v>
      </c>
      <c r="B607" s="17" t="s">
        <v>308</v>
      </c>
      <c r="C607" s="19">
        <v>2013</v>
      </c>
      <c r="D607" s="10">
        <v>5953286.3999999994</v>
      </c>
      <c r="E607" s="10">
        <v>1458658.8</v>
      </c>
      <c r="F607" s="10">
        <v>252368.8</v>
      </c>
      <c r="G607" s="34" t="s">
        <v>1867</v>
      </c>
      <c r="H607" s="11" t="s">
        <v>147</v>
      </c>
      <c r="I607" s="28">
        <v>12672.3</v>
      </c>
      <c r="J607" s="11" t="s">
        <v>1867</v>
      </c>
    </row>
    <row r="608" spans="1:10" x14ac:dyDescent="0.25">
      <c r="A608"/>
      <c r="B608" s="17"/>
      <c r="C608" s="19">
        <v>2014</v>
      </c>
      <c r="D608" s="29" t="s">
        <v>1867</v>
      </c>
      <c r="E608" s="29" t="s">
        <v>1867</v>
      </c>
      <c r="F608" s="10">
        <v>250250.49999999997</v>
      </c>
      <c r="G608" s="10">
        <v>29651.199999999997</v>
      </c>
      <c r="H608" s="11" t="s">
        <v>147</v>
      </c>
      <c r="I608" s="28">
        <v>8876.4</v>
      </c>
      <c r="J608" s="28">
        <v>8876.4</v>
      </c>
    </row>
    <row r="609" spans="1:10" x14ac:dyDescent="0.25">
      <c r="A609"/>
      <c r="B609" s="17"/>
      <c r="C609" s="19">
        <v>2015</v>
      </c>
      <c r="D609" s="33" t="s">
        <v>1867</v>
      </c>
      <c r="E609" s="33" t="s">
        <v>1867</v>
      </c>
      <c r="F609" s="10">
        <v>375515.4</v>
      </c>
      <c r="G609" s="10">
        <v>22913.9</v>
      </c>
      <c r="H609" s="11" t="s">
        <v>147</v>
      </c>
      <c r="I609" s="28">
        <v>10736.2</v>
      </c>
      <c r="J609" s="28">
        <v>10736.2</v>
      </c>
    </row>
    <row r="610" spans="1:10" x14ac:dyDescent="0.25">
      <c r="A610"/>
      <c r="B610" s="17"/>
      <c r="C610" s="19">
        <v>2016</v>
      </c>
      <c r="D610" s="33" t="s">
        <v>1867</v>
      </c>
      <c r="E610" s="10">
        <v>2878528.6999999997</v>
      </c>
      <c r="F610" s="10">
        <v>507055.10000000003</v>
      </c>
      <c r="G610" s="10">
        <v>37001.600000000006</v>
      </c>
      <c r="H610" s="11" t="s">
        <v>147</v>
      </c>
      <c r="I610" s="33" t="s">
        <v>1867</v>
      </c>
      <c r="J610" s="28">
        <v>16513.400000000001</v>
      </c>
    </row>
    <row r="611" spans="1:10" x14ac:dyDescent="0.25">
      <c r="A611"/>
      <c r="B611" s="17"/>
      <c r="C611" s="19">
        <v>2017</v>
      </c>
      <c r="D611" s="33" t="s">
        <v>1867</v>
      </c>
      <c r="E611" s="10">
        <v>3288161.8</v>
      </c>
      <c r="F611" s="10">
        <v>770287</v>
      </c>
      <c r="G611" s="10">
        <v>55684.399999999994</v>
      </c>
      <c r="H611" s="11" t="s">
        <v>147</v>
      </c>
      <c r="I611" s="33" t="s">
        <v>1867</v>
      </c>
      <c r="J611" s="33" t="s">
        <v>1867</v>
      </c>
    </row>
    <row r="612" spans="1:10" x14ac:dyDescent="0.25">
      <c r="A612"/>
      <c r="B612" s="17"/>
      <c r="C612" s="19">
        <v>2018</v>
      </c>
      <c r="D612" s="30" t="s">
        <v>1867</v>
      </c>
      <c r="E612" s="30" t="s">
        <v>1867</v>
      </c>
      <c r="F612" s="10">
        <v>1068369.7</v>
      </c>
      <c r="G612" s="10">
        <v>58493.700000000004</v>
      </c>
      <c r="H612" s="11" t="s">
        <v>147</v>
      </c>
      <c r="I612" s="30" t="s">
        <v>1867</v>
      </c>
      <c r="J612" s="11" t="s">
        <v>1867</v>
      </c>
    </row>
    <row r="613" spans="1:10" x14ac:dyDescent="0.25">
      <c r="A613" s="22" t="s">
        <v>309</v>
      </c>
      <c r="B613" s="17" t="s">
        <v>310</v>
      </c>
      <c r="C613" s="19">
        <v>2013</v>
      </c>
      <c r="D613" s="34" t="s">
        <v>1867</v>
      </c>
      <c r="E613" s="10">
        <v>3145182.6</v>
      </c>
      <c r="F613" s="34" t="s">
        <v>1867</v>
      </c>
      <c r="G613" s="10">
        <v>128652.70000000001</v>
      </c>
      <c r="H613" s="11" t="s">
        <v>1867</v>
      </c>
      <c r="I613" s="11" t="s">
        <v>1867</v>
      </c>
      <c r="J613" s="28">
        <v>46068.1</v>
      </c>
    </row>
    <row r="614" spans="1:10" x14ac:dyDescent="0.25">
      <c r="A614"/>
      <c r="B614" s="17"/>
      <c r="C614" s="19">
        <v>2014</v>
      </c>
      <c r="D614" s="29" t="s">
        <v>1867</v>
      </c>
      <c r="E614" s="10">
        <v>3827190.3</v>
      </c>
      <c r="F614" s="10">
        <v>794645.1</v>
      </c>
      <c r="G614" s="10">
        <v>180540.59999999998</v>
      </c>
      <c r="H614" s="11" t="s">
        <v>1867</v>
      </c>
      <c r="I614" s="11" t="s">
        <v>1867</v>
      </c>
      <c r="J614" s="28">
        <v>47221.2</v>
      </c>
    </row>
    <row r="615" spans="1:10" x14ac:dyDescent="0.25">
      <c r="A615"/>
      <c r="B615" s="17"/>
      <c r="C615" s="19">
        <v>2015</v>
      </c>
      <c r="D615" s="30" t="s">
        <v>1868</v>
      </c>
      <c r="E615" s="33" t="s">
        <v>1867</v>
      </c>
      <c r="F615" s="33" t="s">
        <v>1867</v>
      </c>
      <c r="G615" s="10">
        <v>186653.6</v>
      </c>
      <c r="H615" s="11" t="s">
        <v>1867</v>
      </c>
      <c r="I615" s="11" t="s">
        <v>1867</v>
      </c>
      <c r="J615" s="28">
        <v>50843.9</v>
      </c>
    </row>
    <row r="616" spans="1:10" x14ac:dyDescent="0.25">
      <c r="A616"/>
      <c r="B616" s="17"/>
      <c r="C616" s="19">
        <v>2016</v>
      </c>
      <c r="D616" s="30" t="s">
        <v>1868</v>
      </c>
      <c r="E616" s="11" t="s">
        <v>1867</v>
      </c>
      <c r="F616" s="33" t="s">
        <v>1867</v>
      </c>
      <c r="G616" s="10">
        <v>305585.40000000002</v>
      </c>
      <c r="H616" s="11" t="s">
        <v>1867</v>
      </c>
      <c r="I616" s="11" t="s">
        <v>1867</v>
      </c>
      <c r="J616" s="28">
        <v>59366.799999999996</v>
      </c>
    </row>
    <row r="617" spans="1:10" x14ac:dyDescent="0.25">
      <c r="A617"/>
      <c r="B617" s="17"/>
      <c r="C617" s="19">
        <v>2017</v>
      </c>
      <c r="D617" s="30" t="s">
        <v>1868</v>
      </c>
      <c r="E617" s="10">
        <v>5802104.2999999998</v>
      </c>
      <c r="F617" s="10">
        <v>1520116.5</v>
      </c>
      <c r="G617" s="10">
        <v>392607.8</v>
      </c>
      <c r="H617" s="28">
        <v>36071</v>
      </c>
      <c r="I617" s="28">
        <v>123391.9</v>
      </c>
      <c r="J617" s="28">
        <v>97203.7</v>
      </c>
    </row>
    <row r="618" spans="1:10" x14ac:dyDescent="0.25">
      <c r="A618"/>
      <c r="B618" s="17"/>
      <c r="C618" s="19">
        <v>2018</v>
      </c>
      <c r="D618" s="30" t="s">
        <v>1868</v>
      </c>
      <c r="E618" s="10">
        <v>6787673.5999999996</v>
      </c>
      <c r="F618" s="10">
        <v>1978209.7000000002</v>
      </c>
      <c r="G618" s="10">
        <v>510965.4</v>
      </c>
      <c r="H618" s="28">
        <v>52690.8</v>
      </c>
      <c r="I618" s="28">
        <v>159495.6</v>
      </c>
      <c r="J618" s="28">
        <v>130612.2</v>
      </c>
    </row>
    <row r="619" spans="1:10" x14ac:dyDescent="0.25">
      <c r="A619" s="21" t="s">
        <v>311</v>
      </c>
      <c r="B619" s="17" t="s">
        <v>312</v>
      </c>
      <c r="C619" s="19">
        <v>2013</v>
      </c>
      <c r="D619" s="10">
        <v>33769756.799999997</v>
      </c>
      <c r="E619" s="34" t="s">
        <v>1867</v>
      </c>
      <c r="F619" s="34" t="s">
        <v>1867</v>
      </c>
      <c r="G619" s="10">
        <v>477185.2</v>
      </c>
      <c r="H619" s="11" t="s">
        <v>1867</v>
      </c>
      <c r="I619" s="11" t="s">
        <v>1867</v>
      </c>
      <c r="J619" s="28">
        <v>238555.2</v>
      </c>
    </row>
    <row r="620" spans="1:10" x14ac:dyDescent="0.25">
      <c r="A620"/>
      <c r="B620" s="17"/>
      <c r="C620" s="19">
        <v>2014</v>
      </c>
      <c r="D620" s="10">
        <v>67585622.299999997</v>
      </c>
      <c r="E620" s="10">
        <v>17391905.600000001</v>
      </c>
      <c r="F620" s="10">
        <v>3152515.0999999996</v>
      </c>
      <c r="G620" s="10">
        <v>495405.4</v>
      </c>
      <c r="H620" s="28">
        <v>77732.600000000006</v>
      </c>
      <c r="I620" s="28">
        <v>344823</v>
      </c>
      <c r="J620" s="28">
        <v>192814.6</v>
      </c>
    </row>
    <row r="621" spans="1:10" x14ac:dyDescent="0.25">
      <c r="A621"/>
      <c r="B621" s="17"/>
      <c r="C621" s="19">
        <v>2015</v>
      </c>
      <c r="D621" s="10">
        <v>53889448.600000001</v>
      </c>
      <c r="E621" s="33" t="s">
        <v>1867</v>
      </c>
      <c r="F621" s="33" t="s">
        <v>1867</v>
      </c>
      <c r="G621" s="10">
        <v>648126.6</v>
      </c>
      <c r="H621" s="11" t="s">
        <v>1867</v>
      </c>
      <c r="I621" s="11" t="s">
        <v>1867</v>
      </c>
      <c r="J621" s="28">
        <v>217176.8</v>
      </c>
    </row>
    <row r="622" spans="1:10" x14ac:dyDescent="0.25">
      <c r="A622"/>
      <c r="B622" s="17"/>
      <c r="C622" s="19">
        <v>2016</v>
      </c>
      <c r="D622" s="10">
        <v>95797883.700000003</v>
      </c>
      <c r="E622" s="11" t="s">
        <v>1867</v>
      </c>
      <c r="F622" s="33" t="s">
        <v>1867</v>
      </c>
      <c r="G622" s="10">
        <v>958931.7</v>
      </c>
      <c r="H622" s="11" t="s">
        <v>1867</v>
      </c>
      <c r="I622" s="11" t="s">
        <v>1867</v>
      </c>
      <c r="J622" s="28">
        <v>314798.2</v>
      </c>
    </row>
    <row r="623" spans="1:10" x14ac:dyDescent="0.25">
      <c r="A623"/>
      <c r="B623" s="17"/>
      <c r="C623" s="19">
        <v>2017</v>
      </c>
      <c r="D623" s="10">
        <v>100434732.3</v>
      </c>
      <c r="E623" s="10">
        <v>47389758.799999997</v>
      </c>
      <c r="F623" s="10">
        <v>5959200</v>
      </c>
      <c r="G623" s="10">
        <v>1163729.1000000001</v>
      </c>
      <c r="H623" s="28">
        <v>206069.8</v>
      </c>
      <c r="I623" s="28">
        <v>511359.2</v>
      </c>
      <c r="J623" s="28">
        <v>374593.5</v>
      </c>
    </row>
    <row r="624" spans="1:10" x14ac:dyDescent="0.25">
      <c r="A624"/>
      <c r="B624" s="17"/>
      <c r="C624" s="19">
        <v>2018</v>
      </c>
      <c r="D624" s="10">
        <v>106466966.09999999</v>
      </c>
      <c r="E624" s="10">
        <v>49682651.900000006</v>
      </c>
      <c r="F624" s="10">
        <v>6586311.3000000007</v>
      </c>
      <c r="G624" s="10">
        <v>1731865.7999999998</v>
      </c>
      <c r="H624" s="28">
        <v>170904.7</v>
      </c>
      <c r="I624" s="28">
        <v>588691.4</v>
      </c>
      <c r="J624" s="28">
        <v>387412.4</v>
      </c>
    </row>
    <row r="625" spans="1:10" x14ac:dyDescent="0.25">
      <c r="A625" s="22" t="s">
        <v>313</v>
      </c>
      <c r="B625" s="17" t="s">
        <v>314</v>
      </c>
      <c r="C625" s="19">
        <v>2013</v>
      </c>
      <c r="D625" s="34" t="s">
        <v>1867</v>
      </c>
      <c r="E625" s="10">
        <v>12262000.6</v>
      </c>
      <c r="F625" s="34" t="s">
        <v>1867</v>
      </c>
      <c r="G625" s="34" t="s">
        <v>1867</v>
      </c>
      <c r="H625" s="11" t="s">
        <v>1867</v>
      </c>
      <c r="I625" s="11" t="s">
        <v>1867</v>
      </c>
      <c r="J625" s="11" t="s">
        <v>1867</v>
      </c>
    </row>
    <row r="626" spans="1:10" x14ac:dyDescent="0.25">
      <c r="A626"/>
      <c r="B626" s="17"/>
      <c r="C626" s="19">
        <v>2014</v>
      </c>
      <c r="D626" s="29" t="s">
        <v>1867</v>
      </c>
      <c r="E626" s="10">
        <v>16247598.099999998</v>
      </c>
      <c r="F626" s="10">
        <v>2878263</v>
      </c>
      <c r="G626" s="10">
        <v>450913.4</v>
      </c>
      <c r="H626" s="29" t="s">
        <v>1867</v>
      </c>
      <c r="I626" s="28">
        <v>344809.19999999995</v>
      </c>
      <c r="J626" s="28">
        <v>192800.8</v>
      </c>
    </row>
    <row r="627" spans="1:10" x14ac:dyDescent="0.25">
      <c r="A627"/>
      <c r="B627" s="17"/>
      <c r="C627" s="19">
        <v>2015</v>
      </c>
      <c r="D627" s="33" t="s">
        <v>1867</v>
      </c>
      <c r="E627" s="10">
        <v>31936339.300000001</v>
      </c>
      <c r="F627" s="33" t="s">
        <v>1867</v>
      </c>
      <c r="G627" s="11" t="s">
        <v>1867</v>
      </c>
      <c r="H627" s="11" t="s">
        <v>1867</v>
      </c>
      <c r="I627" s="11" t="s">
        <v>1867</v>
      </c>
      <c r="J627" s="11" t="s">
        <v>1867</v>
      </c>
    </row>
    <row r="628" spans="1:10" x14ac:dyDescent="0.25">
      <c r="A628"/>
      <c r="B628" s="17"/>
      <c r="C628" s="19">
        <v>2016</v>
      </c>
      <c r="D628" s="33" t="s">
        <v>1867</v>
      </c>
      <c r="E628" s="10">
        <v>48265721.899999999</v>
      </c>
      <c r="F628" s="33" t="s">
        <v>1867</v>
      </c>
      <c r="G628" s="10">
        <v>930166.7</v>
      </c>
      <c r="H628" s="11" t="s">
        <v>1867</v>
      </c>
      <c r="I628" s="11" t="s">
        <v>1867</v>
      </c>
      <c r="J628" s="28">
        <v>314798.2</v>
      </c>
    </row>
    <row r="629" spans="1:10" x14ac:dyDescent="0.25">
      <c r="A629"/>
      <c r="B629" s="17"/>
      <c r="C629" s="19">
        <v>2017</v>
      </c>
      <c r="D629" s="33" t="s">
        <v>1867</v>
      </c>
      <c r="E629" s="10">
        <v>46403543.099999994</v>
      </c>
      <c r="F629" s="10">
        <v>5777569.7999999998</v>
      </c>
      <c r="G629" s="10">
        <v>1096439.8</v>
      </c>
      <c r="H629" s="33" t="s">
        <v>1867</v>
      </c>
      <c r="I629" s="28">
        <v>511359.2</v>
      </c>
      <c r="J629" s="28">
        <v>374593.5</v>
      </c>
    </row>
    <row r="630" spans="1:10" x14ac:dyDescent="0.25">
      <c r="A630"/>
      <c r="B630" s="17"/>
      <c r="C630" s="19">
        <v>2018</v>
      </c>
      <c r="D630" s="30" t="s">
        <v>1867</v>
      </c>
      <c r="E630" s="10">
        <v>48919804.5</v>
      </c>
      <c r="F630" s="30" t="s">
        <v>1867</v>
      </c>
      <c r="G630" s="10">
        <v>1563726.6</v>
      </c>
      <c r="H630" s="30" t="s">
        <v>1867</v>
      </c>
      <c r="I630" s="33" t="s">
        <v>1867</v>
      </c>
      <c r="J630" s="28">
        <v>387412.4</v>
      </c>
    </row>
    <row r="631" spans="1:10" x14ac:dyDescent="0.25">
      <c r="A631" s="22" t="s">
        <v>315</v>
      </c>
      <c r="B631" s="17" t="s">
        <v>316</v>
      </c>
      <c r="C631" s="19">
        <v>2013</v>
      </c>
      <c r="D631" s="34" t="s">
        <v>1867</v>
      </c>
      <c r="E631" s="34" t="s">
        <v>1867</v>
      </c>
      <c r="F631" s="34" t="s">
        <v>1867</v>
      </c>
      <c r="G631" s="34" t="s">
        <v>1867</v>
      </c>
      <c r="H631" s="11" t="s">
        <v>147</v>
      </c>
      <c r="I631" s="11" t="s">
        <v>1867</v>
      </c>
      <c r="J631" s="11" t="s">
        <v>1867</v>
      </c>
    </row>
    <row r="632" spans="1:10" x14ac:dyDescent="0.25">
      <c r="A632"/>
      <c r="B632" s="17"/>
      <c r="C632" s="19">
        <v>2014</v>
      </c>
      <c r="D632" s="29" t="s">
        <v>1867</v>
      </c>
      <c r="E632" s="29" t="s">
        <v>1867</v>
      </c>
      <c r="F632" s="10">
        <v>274252.09999999998</v>
      </c>
      <c r="G632" s="29" t="s">
        <v>1867</v>
      </c>
      <c r="H632" s="11" t="s">
        <v>147</v>
      </c>
      <c r="I632" s="11" t="s">
        <v>1867</v>
      </c>
      <c r="J632" s="11" t="s">
        <v>1867</v>
      </c>
    </row>
    <row r="633" spans="1:10" x14ac:dyDescent="0.25">
      <c r="A633"/>
      <c r="B633" s="17"/>
      <c r="C633" s="19">
        <v>2015</v>
      </c>
      <c r="D633" s="33" t="s">
        <v>1867</v>
      </c>
      <c r="E633" s="33" t="s">
        <v>1867</v>
      </c>
      <c r="F633" s="33" t="s">
        <v>1867</v>
      </c>
      <c r="G633" s="11" t="s">
        <v>1867</v>
      </c>
      <c r="H633" s="11" t="s">
        <v>147</v>
      </c>
      <c r="I633" s="11" t="s">
        <v>1867</v>
      </c>
      <c r="J633" s="11" t="s">
        <v>1867</v>
      </c>
    </row>
    <row r="634" spans="1:10" x14ac:dyDescent="0.25">
      <c r="A634"/>
      <c r="B634" s="17"/>
      <c r="C634" s="19">
        <v>2016</v>
      </c>
      <c r="D634" s="33" t="s">
        <v>1867</v>
      </c>
      <c r="E634" s="10">
        <v>818812.8</v>
      </c>
      <c r="F634" s="10">
        <v>167987.5</v>
      </c>
      <c r="G634" s="10">
        <v>28765</v>
      </c>
      <c r="H634" s="11" t="s">
        <v>147</v>
      </c>
      <c r="I634" s="11" t="s">
        <v>147</v>
      </c>
      <c r="J634" s="11" t="s">
        <v>147</v>
      </c>
    </row>
    <row r="635" spans="1:10" x14ac:dyDescent="0.25">
      <c r="A635"/>
      <c r="B635" s="17"/>
      <c r="C635" s="19">
        <v>2017</v>
      </c>
      <c r="D635" s="33" t="s">
        <v>1867</v>
      </c>
      <c r="E635" s="33" t="s">
        <v>1867</v>
      </c>
      <c r="F635" s="10">
        <v>181630.2</v>
      </c>
      <c r="G635" s="10">
        <v>67289.3</v>
      </c>
      <c r="H635" s="11" t="s">
        <v>147</v>
      </c>
      <c r="I635" s="11" t="s">
        <v>147</v>
      </c>
      <c r="J635" s="11" t="s">
        <v>147</v>
      </c>
    </row>
    <row r="636" spans="1:10" x14ac:dyDescent="0.25">
      <c r="A636"/>
      <c r="B636" s="17"/>
      <c r="C636" s="19">
        <v>2018</v>
      </c>
      <c r="D636" s="30" t="s">
        <v>1867</v>
      </c>
      <c r="E636" s="30" t="s">
        <v>1867</v>
      </c>
      <c r="F636" s="10">
        <v>320069</v>
      </c>
      <c r="G636" s="10">
        <v>168139.2</v>
      </c>
      <c r="H636" s="11" t="s">
        <v>147</v>
      </c>
      <c r="I636" s="11" t="s">
        <v>147</v>
      </c>
      <c r="J636" s="11" t="s">
        <v>147</v>
      </c>
    </row>
    <row r="637" spans="1:10" x14ac:dyDescent="0.25">
      <c r="A637" s="21" t="s">
        <v>317</v>
      </c>
      <c r="B637" s="17" t="s">
        <v>318</v>
      </c>
      <c r="C637" s="19">
        <v>2013</v>
      </c>
      <c r="D637" s="10">
        <v>18840597.5</v>
      </c>
      <c r="E637" s="34" t="s">
        <v>1867</v>
      </c>
      <c r="F637" s="34" t="s">
        <v>1867</v>
      </c>
      <c r="G637" s="10">
        <v>145846.6</v>
      </c>
      <c r="H637" s="11" t="s">
        <v>1867</v>
      </c>
      <c r="I637" s="11" t="s">
        <v>1867</v>
      </c>
      <c r="J637" s="28">
        <v>57562.3</v>
      </c>
    </row>
    <row r="638" spans="1:10" x14ac:dyDescent="0.25">
      <c r="A638"/>
      <c r="B638" s="17"/>
      <c r="C638" s="19">
        <v>2014</v>
      </c>
      <c r="D638" s="10">
        <v>10781432.6</v>
      </c>
      <c r="E638" s="29" t="s">
        <v>1867</v>
      </c>
      <c r="F638" s="10">
        <v>1034575.7999999999</v>
      </c>
      <c r="G638" s="10">
        <v>158616.29999999999</v>
      </c>
      <c r="H638" s="11" t="s">
        <v>1867</v>
      </c>
      <c r="I638" s="11" t="s">
        <v>1867</v>
      </c>
      <c r="J638" s="28">
        <v>51242.7</v>
      </c>
    </row>
    <row r="639" spans="1:10" x14ac:dyDescent="0.25">
      <c r="A639"/>
      <c r="B639" s="17"/>
      <c r="C639" s="19">
        <v>2015</v>
      </c>
      <c r="D639" s="10">
        <v>13321427.1</v>
      </c>
      <c r="E639" s="33" t="s">
        <v>1867</v>
      </c>
      <c r="F639" s="33" t="s">
        <v>1867</v>
      </c>
      <c r="G639" s="10">
        <v>173715</v>
      </c>
      <c r="H639" s="11" t="s">
        <v>1867</v>
      </c>
      <c r="I639" s="11" t="s">
        <v>1867</v>
      </c>
      <c r="J639" s="28">
        <v>68483.600000000006</v>
      </c>
    </row>
    <row r="640" spans="1:10" x14ac:dyDescent="0.25">
      <c r="A640"/>
      <c r="B640" s="17"/>
      <c r="C640" s="19">
        <v>2016</v>
      </c>
      <c r="D640" s="10">
        <v>12254464.700000001</v>
      </c>
      <c r="E640" s="11" t="s">
        <v>1867</v>
      </c>
      <c r="F640" s="33" t="s">
        <v>1867</v>
      </c>
      <c r="G640" s="10">
        <v>291611</v>
      </c>
      <c r="H640" s="11" t="s">
        <v>1867</v>
      </c>
      <c r="I640" s="11" t="s">
        <v>1867</v>
      </c>
      <c r="J640" s="28">
        <v>100319.7</v>
      </c>
    </row>
    <row r="641" spans="1:10" x14ac:dyDescent="0.25">
      <c r="A641"/>
      <c r="B641" s="17"/>
      <c r="C641" s="19">
        <v>2017</v>
      </c>
      <c r="D641" s="10">
        <v>22195346.899999999</v>
      </c>
      <c r="E641" s="33" t="s">
        <v>1867</v>
      </c>
      <c r="F641" s="33" t="s">
        <v>1867</v>
      </c>
      <c r="G641" s="10">
        <v>361085.2</v>
      </c>
      <c r="H641" s="11" t="s">
        <v>1867</v>
      </c>
      <c r="I641" s="11" t="s">
        <v>1867</v>
      </c>
      <c r="J641" s="28">
        <v>126989.8</v>
      </c>
    </row>
    <row r="642" spans="1:10" x14ac:dyDescent="0.25">
      <c r="A642"/>
      <c r="B642" s="17"/>
      <c r="C642" s="19">
        <v>2018</v>
      </c>
      <c r="D642" s="10">
        <v>24300982.100000001</v>
      </c>
      <c r="E642" s="30" t="s">
        <v>1867</v>
      </c>
      <c r="F642" s="30" t="s">
        <v>1867</v>
      </c>
      <c r="G642" s="10">
        <v>682222</v>
      </c>
      <c r="H642" s="11" t="s">
        <v>1867</v>
      </c>
      <c r="I642" s="11" t="s">
        <v>1867</v>
      </c>
      <c r="J642" s="28">
        <v>153230.20000000001</v>
      </c>
    </row>
    <row r="643" spans="1:10" x14ac:dyDescent="0.25">
      <c r="A643" s="22" t="s">
        <v>319</v>
      </c>
      <c r="B643" s="17" t="s">
        <v>320</v>
      </c>
      <c r="C643" s="19">
        <v>2013</v>
      </c>
      <c r="D643" s="34" t="s">
        <v>1867</v>
      </c>
      <c r="E643" s="34" t="s">
        <v>1867</v>
      </c>
      <c r="F643" s="10">
        <v>851931.70000000007</v>
      </c>
      <c r="G643" s="10">
        <v>113931.9</v>
      </c>
      <c r="H643" s="11" t="s">
        <v>147</v>
      </c>
      <c r="I643" s="28">
        <v>70436.3</v>
      </c>
      <c r="J643" s="28">
        <v>29373.5</v>
      </c>
    </row>
    <row r="644" spans="1:10" x14ac:dyDescent="0.25">
      <c r="A644"/>
      <c r="B644" s="17"/>
      <c r="C644" s="19">
        <v>2014</v>
      </c>
      <c r="D644" s="29" t="s">
        <v>1867</v>
      </c>
      <c r="E644" s="29" t="s">
        <v>1867</v>
      </c>
      <c r="F644" s="10">
        <v>793107.8</v>
      </c>
      <c r="G644" s="10">
        <v>143207</v>
      </c>
      <c r="H644" s="11" t="s">
        <v>147</v>
      </c>
      <c r="I644" s="28">
        <v>46687.5</v>
      </c>
      <c r="J644" s="28">
        <v>38517.4</v>
      </c>
    </row>
    <row r="645" spans="1:10" x14ac:dyDescent="0.25">
      <c r="A645"/>
      <c r="B645" s="17"/>
      <c r="C645" s="19">
        <v>2015</v>
      </c>
      <c r="D645" s="33" t="s">
        <v>1867</v>
      </c>
      <c r="E645" s="33" t="s">
        <v>1867</v>
      </c>
      <c r="F645" s="10">
        <v>1006208.3999999999</v>
      </c>
      <c r="G645" s="10">
        <v>150825.59999999998</v>
      </c>
      <c r="H645" s="11" t="s">
        <v>147</v>
      </c>
      <c r="I645" s="28">
        <v>57608.7</v>
      </c>
      <c r="J645" s="28">
        <v>49612.2</v>
      </c>
    </row>
    <row r="646" spans="1:10" x14ac:dyDescent="0.25">
      <c r="A646"/>
      <c r="B646" s="17"/>
      <c r="C646" s="19">
        <v>2016</v>
      </c>
      <c r="D646" s="33" t="s">
        <v>1867</v>
      </c>
      <c r="E646" s="10">
        <v>27215979.399999999</v>
      </c>
      <c r="F646" s="33" t="s">
        <v>1867</v>
      </c>
      <c r="G646" s="10">
        <v>264172.59999999998</v>
      </c>
      <c r="H646" s="11" t="s">
        <v>1867</v>
      </c>
      <c r="I646" s="11" t="s">
        <v>1867</v>
      </c>
      <c r="J646" s="28">
        <v>77242.899999999994</v>
      </c>
    </row>
    <row r="647" spans="1:10" x14ac:dyDescent="0.25">
      <c r="A647"/>
      <c r="B647" s="17"/>
      <c r="C647" s="19">
        <v>2017</v>
      </c>
      <c r="D647" s="33" t="s">
        <v>1867</v>
      </c>
      <c r="E647" s="10">
        <v>32553696.600000001</v>
      </c>
      <c r="F647" s="33" t="s">
        <v>1867</v>
      </c>
      <c r="G647" s="10">
        <v>326977.59999999998</v>
      </c>
      <c r="H647" s="11" t="s">
        <v>1867</v>
      </c>
      <c r="I647" s="11" t="s">
        <v>1867</v>
      </c>
      <c r="J647" s="28">
        <v>99160.3</v>
      </c>
    </row>
    <row r="648" spans="1:10" x14ac:dyDescent="0.25">
      <c r="A648"/>
      <c r="B648" s="17"/>
      <c r="C648" s="19">
        <v>2018</v>
      </c>
      <c r="D648" s="30" t="s">
        <v>1867</v>
      </c>
      <c r="E648" s="30" t="s">
        <v>1867</v>
      </c>
      <c r="F648" s="10">
        <v>2384032</v>
      </c>
      <c r="G648" s="10">
        <v>632104.4</v>
      </c>
      <c r="H648" s="11" t="s">
        <v>1867</v>
      </c>
      <c r="I648" s="11" t="s">
        <v>1867</v>
      </c>
      <c r="J648" s="28">
        <v>121026.1</v>
      </c>
    </row>
    <row r="649" spans="1:10" x14ac:dyDescent="0.25">
      <c r="A649" s="22" t="s">
        <v>321</v>
      </c>
      <c r="B649" s="17" t="s">
        <v>322</v>
      </c>
      <c r="C649" s="19">
        <v>2013</v>
      </c>
      <c r="D649" s="34" t="s">
        <v>1867</v>
      </c>
      <c r="E649" s="10">
        <v>2032566.0999999999</v>
      </c>
      <c r="F649" s="34" t="s">
        <v>1867</v>
      </c>
      <c r="G649" s="10">
        <v>31914.7</v>
      </c>
      <c r="H649" s="11" t="s">
        <v>1867</v>
      </c>
      <c r="I649" s="11" t="s">
        <v>1867</v>
      </c>
      <c r="J649" s="28">
        <v>28188.799999999999</v>
      </c>
    </row>
    <row r="650" spans="1:10" x14ac:dyDescent="0.25">
      <c r="A650"/>
      <c r="B650" s="17"/>
      <c r="C650" s="19">
        <v>2014</v>
      </c>
      <c r="D650" s="29" t="s">
        <v>1867</v>
      </c>
      <c r="E650" s="10">
        <v>1497816.6</v>
      </c>
      <c r="F650" s="10">
        <v>241468</v>
      </c>
      <c r="G650" s="10">
        <v>15409.3</v>
      </c>
      <c r="H650" s="11" t="s">
        <v>1867</v>
      </c>
      <c r="I650" s="11" t="s">
        <v>1867</v>
      </c>
      <c r="J650" s="28">
        <v>12725.3</v>
      </c>
    </row>
    <row r="651" spans="1:10" x14ac:dyDescent="0.25">
      <c r="A651"/>
      <c r="B651" s="17"/>
      <c r="C651" s="19">
        <v>2015</v>
      </c>
      <c r="D651" s="33" t="s">
        <v>1867</v>
      </c>
      <c r="E651" s="10">
        <v>2250927.9</v>
      </c>
      <c r="F651" s="33" t="s">
        <v>1867</v>
      </c>
      <c r="G651" s="10">
        <v>22889.4</v>
      </c>
      <c r="H651" s="11" t="s">
        <v>1867</v>
      </c>
      <c r="I651" s="11" t="s">
        <v>1867</v>
      </c>
      <c r="J651" s="28">
        <v>18871.400000000001</v>
      </c>
    </row>
    <row r="652" spans="1:10" x14ac:dyDescent="0.25">
      <c r="A652"/>
      <c r="B652" s="17"/>
      <c r="C652" s="19">
        <v>2016</v>
      </c>
      <c r="D652" s="33" t="s">
        <v>1867</v>
      </c>
      <c r="E652" s="10">
        <v>2574316.2999999998</v>
      </c>
      <c r="F652" s="33" t="s">
        <v>1867</v>
      </c>
      <c r="G652" s="10">
        <v>27438.400000000001</v>
      </c>
      <c r="H652" s="11" t="s">
        <v>1867</v>
      </c>
      <c r="I652" s="11" t="s">
        <v>1867</v>
      </c>
      <c r="J652" s="28">
        <v>23076.799999999999</v>
      </c>
    </row>
    <row r="653" spans="1:10" x14ac:dyDescent="0.25">
      <c r="A653"/>
      <c r="B653" s="17"/>
      <c r="C653" s="19">
        <v>2017</v>
      </c>
      <c r="D653" s="33" t="s">
        <v>1867</v>
      </c>
      <c r="E653" s="10">
        <v>3291012</v>
      </c>
      <c r="F653" s="33" t="s">
        <v>1867</v>
      </c>
      <c r="G653" s="10">
        <v>34107.599999999999</v>
      </c>
      <c r="H653" s="11" t="s">
        <v>1867</v>
      </c>
      <c r="I653" s="11" t="s">
        <v>1867</v>
      </c>
      <c r="J653" s="28">
        <v>27829.5</v>
      </c>
    </row>
    <row r="654" spans="1:10" x14ac:dyDescent="0.25">
      <c r="A654"/>
      <c r="B654" s="17"/>
      <c r="C654" s="19">
        <v>2018</v>
      </c>
      <c r="D654" s="30" t="s">
        <v>1867</v>
      </c>
      <c r="E654" s="30" t="s">
        <v>1867</v>
      </c>
      <c r="F654" s="10">
        <v>189870.5</v>
      </c>
      <c r="G654" s="10">
        <v>50117.599999999999</v>
      </c>
      <c r="H654" s="11" t="s">
        <v>1867</v>
      </c>
      <c r="I654" s="11" t="s">
        <v>1867</v>
      </c>
      <c r="J654" s="28">
        <v>32204.1</v>
      </c>
    </row>
    <row r="655" spans="1:10" x14ac:dyDescent="0.25">
      <c r="A655" s="21" t="s">
        <v>323</v>
      </c>
      <c r="B655" s="17" t="s">
        <v>324</v>
      </c>
      <c r="C655" s="19">
        <v>2013</v>
      </c>
      <c r="D655" s="30" t="s">
        <v>1868</v>
      </c>
      <c r="E655" s="34" t="s">
        <v>1867</v>
      </c>
      <c r="F655" s="34" t="s">
        <v>1867</v>
      </c>
      <c r="G655" s="10">
        <v>648879.30000000005</v>
      </c>
      <c r="H655" s="11" t="s">
        <v>1867</v>
      </c>
      <c r="I655" s="11" t="s">
        <v>1867</v>
      </c>
      <c r="J655" s="28">
        <v>284219.59999999998</v>
      </c>
    </row>
    <row r="656" spans="1:10" x14ac:dyDescent="0.25">
      <c r="A656"/>
      <c r="B656" s="17"/>
      <c r="C656" s="19">
        <v>2014</v>
      </c>
      <c r="D656" s="30" t="s">
        <v>1868</v>
      </c>
      <c r="E656" s="10">
        <v>7411161.7000000002</v>
      </c>
      <c r="F656" s="10">
        <v>3111049.6</v>
      </c>
      <c r="G656" s="10">
        <v>782129.1</v>
      </c>
      <c r="H656" s="28">
        <v>114583.2</v>
      </c>
      <c r="I656" s="28">
        <v>439624.7</v>
      </c>
      <c r="J656" s="28">
        <v>275465.5</v>
      </c>
    </row>
    <row r="657" spans="1:10" x14ac:dyDescent="0.25">
      <c r="A657"/>
      <c r="B657" s="17"/>
      <c r="C657" s="19">
        <v>2015</v>
      </c>
      <c r="D657" s="30" t="s">
        <v>1868</v>
      </c>
      <c r="E657" s="10">
        <v>13227267.199999999</v>
      </c>
      <c r="F657" s="10">
        <v>3786419.8</v>
      </c>
      <c r="G657" s="10">
        <v>721045.4</v>
      </c>
      <c r="H657" s="11" t="s">
        <v>147</v>
      </c>
      <c r="I657" s="28">
        <v>572025.80000000005</v>
      </c>
      <c r="J657" s="28">
        <v>292311.8</v>
      </c>
    </row>
    <row r="658" spans="1:10" x14ac:dyDescent="0.25">
      <c r="A658"/>
      <c r="B658" s="17"/>
      <c r="C658" s="19">
        <v>2016</v>
      </c>
      <c r="D658" s="33" t="s">
        <v>1867</v>
      </c>
      <c r="E658" s="10">
        <v>15127851.4</v>
      </c>
      <c r="F658" s="10">
        <v>4673518.3</v>
      </c>
      <c r="G658" s="10">
        <v>1156045.8999999999</v>
      </c>
      <c r="H658" s="11" t="s">
        <v>147</v>
      </c>
      <c r="I658" s="28">
        <v>601081.1</v>
      </c>
      <c r="J658" s="28">
        <v>413126.7</v>
      </c>
    </row>
    <row r="659" spans="1:10" x14ac:dyDescent="0.25">
      <c r="A659"/>
      <c r="B659" s="17"/>
      <c r="C659" s="19">
        <v>2017</v>
      </c>
      <c r="D659" s="33" t="s">
        <v>1867</v>
      </c>
      <c r="E659" s="33" t="s">
        <v>1867</v>
      </c>
      <c r="F659" s="10">
        <v>5251956.9000000004</v>
      </c>
      <c r="G659" s="10">
        <v>1324591.5</v>
      </c>
      <c r="H659" s="11" t="s">
        <v>147</v>
      </c>
      <c r="I659" s="28">
        <v>670020.4</v>
      </c>
      <c r="J659" s="28">
        <v>476829.6</v>
      </c>
    </row>
    <row r="660" spans="1:10" x14ac:dyDescent="0.25">
      <c r="A660"/>
      <c r="B660" s="17"/>
      <c r="C660" s="19">
        <v>2018</v>
      </c>
      <c r="D660" s="30" t="s">
        <v>1868</v>
      </c>
      <c r="E660" s="30" t="s">
        <v>1867</v>
      </c>
      <c r="F660" s="30" t="s">
        <v>1867</v>
      </c>
      <c r="G660" s="10">
        <v>1336251.1000000001</v>
      </c>
      <c r="H660" s="11" t="s">
        <v>1867</v>
      </c>
      <c r="I660" s="11" t="s">
        <v>1867</v>
      </c>
      <c r="J660" s="28">
        <v>438067.4</v>
      </c>
    </row>
    <row r="661" spans="1:10" x14ac:dyDescent="0.25">
      <c r="A661" s="22" t="s">
        <v>325</v>
      </c>
      <c r="B661" s="17" t="s">
        <v>326</v>
      </c>
      <c r="C661" s="19">
        <v>2013</v>
      </c>
      <c r="D661" s="30" t="s">
        <v>1868</v>
      </c>
      <c r="E661" s="34" t="s">
        <v>1867</v>
      </c>
      <c r="F661" s="34" t="s">
        <v>1867</v>
      </c>
      <c r="G661" s="34" t="s">
        <v>1867</v>
      </c>
      <c r="H661" s="11" t="s">
        <v>1867</v>
      </c>
      <c r="I661" s="11" t="s">
        <v>1867</v>
      </c>
      <c r="J661" s="11" t="s">
        <v>1867</v>
      </c>
    </row>
    <row r="662" spans="1:10" x14ac:dyDescent="0.25">
      <c r="A662"/>
      <c r="B662" s="17"/>
      <c r="C662" s="19">
        <v>2014</v>
      </c>
      <c r="D662" s="30" t="s">
        <v>1868</v>
      </c>
      <c r="E662" s="10">
        <v>5327882.9000000004</v>
      </c>
      <c r="F662" s="10">
        <v>2797530.2</v>
      </c>
      <c r="G662" s="10">
        <v>776217.89999999991</v>
      </c>
      <c r="H662" s="28">
        <v>114583.2</v>
      </c>
      <c r="I662" s="28">
        <v>439611.99999999994</v>
      </c>
      <c r="J662" s="28">
        <v>275452.79999999999</v>
      </c>
    </row>
    <row r="663" spans="1:10" x14ac:dyDescent="0.25">
      <c r="A663"/>
      <c r="B663" s="17"/>
      <c r="C663" s="19">
        <v>2015</v>
      </c>
      <c r="D663" s="30" t="s">
        <v>1868</v>
      </c>
      <c r="E663" s="10">
        <v>10327295.5</v>
      </c>
      <c r="F663" s="10">
        <v>3551025.5</v>
      </c>
      <c r="G663" s="10">
        <v>707347.2</v>
      </c>
      <c r="H663" s="11" t="s">
        <v>147</v>
      </c>
      <c r="I663" s="28">
        <v>572014.30000000005</v>
      </c>
      <c r="J663" s="28">
        <v>292300.3</v>
      </c>
    </row>
    <row r="664" spans="1:10" x14ac:dyDescent="0.25">
      <c r="A664"/>
      <c r="B664" s="17"/>
      <c r="C664" s="19">
        <v>2016</v>
      </c>
      <c r="D664" s="33" t="s">
        <v>1867</v>
      </c>
      <c r="E664" s="10">
        <v>11119260.4</v>
      </c>
      <c r="F664" s="10">
        <v>4579459.3</v>
      </c>
      <c r="G664" s="10">
        <v>1148627.2</v>
      </c>
      <c r="H664" s="11" t="s">
        <v>147</v>
      </c>
      <c r="I664" s="28">
        <v>600911.5</v>
      </c>
      <c r="J664" s="28">
        <v>412957.1</v>
      </c>
    </row>
    <row r="665" spans="1:10" x14ac:dyDescent="0.25">
      <c r="A665"/>
      <c r="B665" s="17"/>
      <c r="C665" s="19">
        <v>2017</v>
      </c>
      <c r="D665" s="33" t="s">
        <v>1867</v>
      </c>
      <c r="E665" s="33" t="s">
        <v>1867</v>
      </c>
      <c r="F665" s="33" t="s">
        <v>1867</v>
      </c>
      <c r="G665" s="33" t="s">
        <v>1867</v>
      </c>
      <c r="H665" s="11" t="s">
        <v>147</v>
      </c>
      <c r="I665" s="11" t="s">
        <v>1867</v>
      </c>
      <c r="J665" s="11" t="s">
        <v>1867</v>
      </c>
    </row>
    <row r="666" spans="1:10" x14ac:dyDescent="0.25">
      <c r="A666"/>
      <c r="B666" s="17"/>
      <c r="C666" s="19">
        <v>2018</v>
      </c>
      <c r="D666" s="30" t="s">
        <v>1868</v>
      </c>
      <c r="E666" s="30" t="s">
        <v>1867</v>
      </c>
      <c r="F666" s="30" t="s">
        <v>1867</v>
      </c>
      <c r="G666" s="10">
        <v>1316397.6000000001</v>
      </c>
      <c r="H666" s="11" t="s">
        <v>1867</v>
      </c>
      <c r="I666" s="11" t="s">
        <v>1867</v>
      </c>
      <c r="J666" s="28">
        <v>436882.9</v>
      </c>
    </row>
    <row r="667" spans="1:10" x14ac:dyDescent="0.25">
      <c r="A667" s="22" t="s">
        <v>327</v>
      </c>
      <c r="B667" s="17" t="s">
        <v>328</v>
      </c>
      <c r="C667" s="19">
        <v>2013</v>
      </c>
      <c r="D667" s="30" t="s">
        <v>1868</v>
      </c>
      <c r="E667" s="10">
        <v>2079117.9</v>
      </c>
      <c r="F667" s="34" t="s">
        <v>1867</v>
      </c>
      <c r="G667" s="34" t="s">
        <v>1867</v>
      </c>
      <c r="H667" s="11" t="s">
        <v>147</v>
      </c>
      <c r="I667" s="11" t="s">
        <v>1867</v>
      </c>
      <c r="J667" s="11" t="s">
        <v>1867</v>
      </c>
    </row>
    <row r="668" spans="1:10" x14ac:dyDescent="0.25">
      <c r="A668"/>
      <c r="B668" s="17"/>
      <c r="C668" s="19">
        <v>2014</v>
      </c>
      <c r="D668" s="30" t="s">
        <v>1868</v>
      </c>
      <c r="E668" s="10">
        <v>2083278.8</v>
      </c>
      <c r="F668" s="10">
        <v>313519.40000000002</v>
      </c>
      <c r="G668" s="10">
        <v>5911.2</v>
      </c>
      <c r="H668" s="11" t="s">
        <v>147</v>
      </c>
      <c r="I668" s="28">
        <v>12.7</v>
      </c>
      <c r="J668" s="28">
        <v>12.7</v>
      </c>
    </row>
    <row r="669" spans="1:10" x14ac:dyDescent="0.25">
      <c r="A669"/>
      <c r="B669" s="17"/>
      <c r="C669" s="19">
        <v>2015</v>
      </c>
      <c r="D669" s="30" t="s">
        <v>1868</v>
      </c>
      <c r="E669" s="10">
        <v>2899971.7</v>
      </c>
      <c r="F669" s="10">
        <v>235394.3</v>
      </c>
      <c r="G669" s="10">
        <v>13698.2</v>
      </c>
      <c r="H669" s="11" t="s">
        <v>147</v>
      </c>
      <c r="I669" s="28">
        <v>11.5</v>
      </c>
      <c r="J669" s="28">
        <v>11.5</v>
      </c>
    </row>
    <row r="670" spans="1:10" x14ac:dyDescent="0.25">
      <c r="A670"/>
      <c r="B670" s="17"/>
      <c r="C670" s="19">
        <v>2016</v>
      </c>
      <c r="D670" s="30" t="s">
        <v>1868</v>
      </c>
      <c r="E670" s="10">
        <v>4008591</v>
      </c>
      <c r="F670" s="10">
        <v>94059.000000000015</v>
      </c>
      <c r="G670" s="10">
        <v>7418.7000000000007</v>
      </c>
      <c r="H670" s="11" t="s">
        <v>147</v>
      </c>
      <c r="I670" s="28">
        <v>169.6</v>
      </c>
      <c r="J670" s="28">
        <v>169.6</v>
      </c>
    </row>
    <row r="671" spans="1:10" x14ac:dyDescent="0.25">
      <c r="A671"/>
      <c r="B671" s="17"/>
      <c r="C671" s="19">
        <v>2017</v>
      </c>
      <c r="D671" s="30" t="s">
        <v>1868</v>
      </c>
      <c r="E671" s="10">
        <v>4583757.2</v>
      </c>
      <c r="F671" s="33" t="s">
        <v>1867</v>
      </c>
      <c r="G671" s="33" t="s">
        <v>1867</v>
      </c>
      <c r="H671" s="11" t="s">
        <v>147</v>
      </c>
      <c r="I671" s="11" t="s">
        <v>1867</v>
      </c>
      <c r="J671" s="11" t="s">
        <v>1867</v>
      </c>
    </row>
    <row r="672" spans="1:10" x14ac:dyDescent="0.25">
      <c r="A672"/>
      <c r="B672" s="17"/>
      <c r="C672" s="19">
        <v>2018</v>
      </c>
      <c r="D672" s="30" t="s">
        <v>1868</v>
      </c>
      <c r="E672" s="10">
        <v>4746782.2</v>
      </c>
      <c r="F672" s="10">
        <v>19547.099999999999</v>
      </c>
      <c r="G672" s="10">
        <v>19853.5</v>
      </c>
      <c r="H672" s="11" t="s">
        <v>147</v>
      </c>
      <c r="I672" s="28">
        <v>1184.5</v>
      </c>
      <c r="J672" s="28">
        <v>1184.5</v>
      </c>
    </row>
    <row r="673" spans="1:10" x14ac:dyDescent="0.25">
      <c r="A673" s="21" t="s">
        <v>329</v>
      </c>
      <c r="B673" s="17" t="s">
        <v>330</v>
      </c>
      <c r="C673" s="19">
        <v>2013</v>
      </c>
      <c r="D673" s="10">
        <v>5295731.9000000004</v>
      </c>
      <c r="E673" s="10">
        <v>11992235.800000001</v>
      </c>
      <c r="F673" s="10">
        <v>2346234.1</v>
      </c>
      <c r="G673" s="10">
        <v>1014390.2</v>
      </c>
      <c r="H673" s="28">
        <v>208185.8</v>
      </c>
      <c r="I673" s="28">
        <v>1153593</v>
      </c>
      <c r="J673" s="28">
        <v>800675.9</v>
      </c>
    </row>
    <row r="674" spans="1:10" x14ac:dyDescent="0.25">
      <c r="A674"/>
      <c r="B674" s="17"/>
      <c r="C674" s="19">
        <v>2014</v>
      </c>
      <c r="D674" s="10">
        <v>5129914.8</v>
      </c>
      <c r="E674" s="10">
        <v>12725216.9</v>
      </c>
      <c r="F674" s="10">
        <v>2462879.5999999996</v>
      </c>
      <c r="G674" s="10">
        <v>1092456.6000000001</v>
      </c>
      <c r="H674" s="28">
        <v>205678</v>
      </c>
      <c r="I674" s="28">
        <v>1111522.8999999999</v>
      </c>
      <c r="J674" s="28">
        <v>858613.6</v>
      </c>
    </row>
    <row r="675" spans="1:10" x14ac:dyDescent="0.25">
      <c r="A675"/>
      <c r="B675" s="17"/>
      <c r="C675" s="19">
        <v>2015</v>
      </c>
      <c r="D675" s="10">
        <v>7375503.3999999994</v>
      </c>
      <c r="E675" s="10">
        <v>17776626.300000001</v>
      </c>
      <c r="F675" s="10">
        <v>2803524</v>
      </c>
      <c r="G675" s="10">
        <v>1526389.9</v>
      </c>
      <c r="H675" s="28">
        <v>131930.79999999999</v>
      </c>
      <c r="I675" s="28">
        <v>1232917.0999999999</v>
      </c>
      <c r="J675" s="28">
        <v>989241.7</v>
      </c>
    </row>
    <row r="676" spans="1:10" x14ac:dyDescent="0.25">
      <c r="A676"/>
      <c r="B676" s="17"/>
      <c r="C676" s="19">
        <v>2016</v>
      </c>
      <c r="D676" s="33" t="s">
        <v>1867</v>
      </c>
      <c r="E676" s="10">
        <v>19114308</v>
      </c>
      <c r="F676" s="10">
        <v>3701657.1</v>
      </c>
      <c r="G676" s="10">
        <v>1601615.1</v>
      </c>
      <c r="H676" s="33" t="s">
        <v>1867</v>
      </c>
      <c r="I676" s="28">
        <v>1487352.6</v>
      </c>
      <c r="J676" s="28">
        <v>1226275.5</v>
      </c>
    </row>
    <row r="677" spans="1:10" x14ac:dyDescent="0.25">
      <c r="A677"/>
      <c r="B677" s="17"/>
      <c r="C677" s="19">
        <v>2017</v>
      </c>
      <c r="D677" s="33" t="s">
        <v>1867</v>
      </c>
      <c r="E677" s="10">
        <v>21862915.5</v>
      </c>
      <c r="F677" s="10">
        <v>4096835.6</v>
      </c>
      <c r="G677" s="10">
        <v>2056031.8</v>
      </c>
      <c r="H677" s="33" t="s">
        <v>1867</v>
      </c>
      <c r="I677" s="28">
        <v>1938903.1</v>
      </c>
      <c r="J677" s="28">
        <v>1617966</v>
      </c>
    </row>
    <row r="678" spans="1:10" x14ac:dyDescent="0.25">
      <c r="A678"/>
      <c r="B678" s="17"/>
      <c r="C678" s="19">
        <v>2018</v>
      </c>
      <c r="D678" s="30" t="s">
        <v>1867</v>
      </c>
      <c r="E678" s="10">
        <v>24193168.5</v>
      </c>
      <c r="F678" s="10">
        <v>4653546.9000000004</v>
      </c>
      <c r="G678" s="10">
        <v>2332941.6</v>
      </c>
      <c r="H678" s="30" t="s">
        <v>1867</v>
      </c>
      <c r="I678" s="28">
        <v>2291637.1</v>
      </c>
      <c r="J678" s="28">
        <v>1856324.9</v>
      </c>
    </row>
    <row r="679" spans="1:10" x14ac:dyDescent="0.25">
      <c r="A679" s="22" t="s">
        <v>331</v>
      </c>
      <c r="B679" s="17" t="s">
        <v>332</v>
      </c>
      <c r="C679" s="19">
        <v>2013</v>
      </c>
      <c r="D679" s="34" t="s">
        <v>1867</v>
      </c>
      <c r="E679" s="10">
        <v>8801526.7000000011</v>
      </c>
      <c r="F679" s="10">
        <v>1552791.6999999997</v>
      </c>
      <c r="G679" s="10">
        <v>761154.2</v>
      </c>
      <c r="H679" s="34" t="s">
        <v>1867</v>
      </c>
      <c r="I679" s="28">
        <v>837482.6</v>
      </c>
      <c r="J679" s="28">
        <v>631877.9</v>
      </c>
    </row>
    <row r="680" spans="1:10" x14ac:dyDescent="0.25">
      <c r="A680"/>
      <c r="B680" s="17"/>
      <c r="C680" s="19">
        <v>2014</v>
      </c>
      <c r="D680" s="29" t="s">
        <v>1867</v>
      </c>
      <c r="E680" s="10">
        <v>8963829</v>
      </c>
      <c r="F680" s="10">
        <v>1648961.8</v>
      </c>
      <c r="G680" s="10">
        <v>853578.60000000009</v>
      </c>
      <c r="H680" s="29" t="s">
        <v>1867</v>
      </c>
      <c r="I680" s="28">
        <v>829625.7</v>
      </c>
      <c r="J680" s="28">
        <v>703255.8</v>
      </c>
    </row>
    <row r="681" spans="1:10" x14ac:dyDescent="0.25">
      <c r="A681"/>
      <c r="B681" s="17"/>
      <c r="C681" s="19">
        <v>2015</v>
      </c>
      <c r="D681" s="33" t="s">
        <v>1867</v>
      </c>
      <c r="E681" s="10">
        <v>11193376</v>
      </c>
      <c r="F681" s="10">
        <v>1871270.4</v>
      </c>
      <c r="G681" s="10">
        <v>1203990.8</v>
      </c>
      <c r="H681" s="33" t="s">
        <v>1867</v>
      </c>
      <c r="I681" s="28">
        <v>920495.8</v>
      </c>
      <c r="J681" s="28">
        <v>798924.4</v>
      </c>
    </row>
    <row r="682" spans="1:10" x14ac:dyDescent="0.25">
      <c r="A682"/>
      <c r="B682" s="17"/>
      <c r="C682" s="19">
        <v>2016</v>
      </c>
      <c r="D682" s="33" t="s">
        <v>1867</v>
      </c>
      <c r="E682" s="10">
        <v>12666759.300000001</v>
      </c>
      <c r="F682" s="10">
        <v>2613912.7999999998</v>
      </c>
      <c r="G682" s="10">
        <v>1220428</v>
      </c>
      <c r="H682" s="33" t="s">
        <v>1867</v>
      </c>
      <c r="I682" s="28">
        <v>1124088.5999999999</v>
      </c>
      <c r="J682" s="28">
        <v>982372.1</v>
      </c>
    </row>
    <row r="683" spans="1:10" x14ac:dyDescent="0.25">
      <c r="A683"/>
      <c r="B683" s="17"/>
      <c r="C683" s="19">
        <v>2017</v>
      </c>
      <c r="D683" s="33" t="s">
        <v>1867</v>
      </c>
      <c r="E683" s="10">
        <v>14433447.699999999</v>
      </c>
      <c r="F683" s="10">
        <v>2668064.0999999996</v>
      </c>
      <c r="G683" s="10">
        <v>1550481.2</v>
      </c>
      <c r="H683" s="33" t="s">
        <v>1867</v>
      </c>
      <c r="I683" s="28">
        <v>1465263.7</v>
      </c>
      <c r="J683" s="28">
        <v>1270327.5</v>
      </c>
    </row>
    <row r="684" spans="1:10" x14ac:dyDescent="0.25">
      <c r="A684"/>
      <c r="B684" s="17"/>
      <c r="C684" s="19">
        <v>2018</v>
      </c>
      <c r="D684" s="30" t="s">
        <v>1867</v>
      </c>
      <c r="E684" s="10">
        <v>16965516.300000001</v>
      </c>
      <c r="F684" s="10">
        <v>3013011.8</v>
      </c>
      <c r="G684" s="10">
        <v>1790096.5</v>
      </c>
      <c r="H684" s="30" t="s">
        <v>1867</v>
      </c>
      <c r="I684" s="28">
        <v>1786430.5</v>
      </c>
      <c r="J684" s="28">
        <v>1502519</v>
      </c>
    </row>
    <row r="685" spans="1:10" x14ac:dyDescent="0.25">
      <c r="A685" s="22" t="s">
        <v>333</v>
      </c>
      <c r="B685" s="17" t="s">
        <v>334</v>
      </c>
      <c r="C685" s="19">
        <v>2013</v>
      </c>
      <c r="D685" s="34" t="s">
        <v>1867</v>
      </c>
      <c r="E685" s="10">
        <v>2706175.3</v>
      </c>
      <c r="F685" s="10">
        <v>516697.1</v>
      </c>
      <c r="G685" s="10">
        <v>182338.5</v>
      </c>
      <c r="H685" s="34" t="s">
        <v>1867</v>
      </c>
      <c r="I685" s="28">
        <v>192663.6</v>
      </c>
      <c r="J685" s="28">
        <v>130773.7</v>
      </c>
    </row>
    <row r="686" spans="1:10" x14ac:dyDescent="0.25">
      <c r="A686" s="22" t="s">
        <v>335</v>
      </c>
      <c r="B686" s="17"/>
      <c r="C686" s="19">
        <v>2014</v>
      </c>
      <c r="D686" s="29" t="s">
        <v>1867</v>
      </c>
      <c r="E686" s="10">
        <v>3187246.6</v>
      </c>
      <c r="F686" s="10">
        <v>478874.6</v>
      </c>
      <c r="G686" s="10">
        <v>175611.6</v>
      </c>
      <c r="H686" s="29" t="s">
        <v>1867</v>
      </c>
      <c r="I686" s="28">
        <v>188289.30000000002</v>
      </c>
      <c r="J686" s="28">
        <v>126550</v>
      </c>
    </row>
    <row r="687" spans="1:10" x14ac:dyDescent="0.25">
      <c r="A687"/>
      <c r="B687" s="17"/>
      <c r="C687" s="19">
        <v>2015</v>
      </c>
      <c r="D687" s="33" t="s">
        <v>1867</v>
      </c>
      <c r="E687" s="10">
        <v>5857401.1000000006</v>
      </c>
      <c r="F687" s="10">
        <v>538043.6</v>
      </c>
      <c r="G687" s="10">
        <v>261198.7</v>
      </c>
      <c r="H687" s="33" t="s">
        <v>1867</v>
      </c>
      <c r="I687" s="28">
        <v>201623.3</v>
      </c>
      <c r="J687" s="28">
        <v>154528.1</v>
      </c>
    </row>
    <row r="688" spans="1:10" x14ac:dyDescent="0.25">
      <c r="A688"/>
      <c r="B688" s="17"/>
      <c r="C688" s="19">
        <v>2016</v>
      </c>
      <c r="D688" s="33" t="s">
        <v>1867</v>
      </c>
      <c r="E688" s="10">
        <v>5634530.3000000007</v>
      </c>
      <c r="F688" s="10">
        <v>723912.5</v>
      </c>
      <c r="G688" s="10">
        <v>300623.3</v>
      </c>
      <c r="H688" s="33" t="s">
        <v>1867</v>
      </c>
      <c r="I688" s="28">
        <v>251350.39999999999</v>
      </c>
      <c r="J688" s="28">
        <v>202088.4</v>
      </c>
    </row>
    <row r="689" spans="1:10" x14ac:dyDescent="0.25">
      <c r="A689"/>
      <c r="B689" s="17"/>
      <c r="C689" s="19">
        <v>2017</v>
      </c>
      <c r="D689" s="30" t="s">
        <v>1868</v>
      </c>
      <c r="E689" s="10">
        <v>6640870.7000000002</v>
      </c>
      <c r="F689" s="10">
        <v>982655.39999999991</v>
      </c>
      <c r="G689" s="10">
        <v>405360.69999999995</v>
      </c>
      <c r="H689" s="28">
        <v>175134.7</v>
      </c>
      <c r="I689" s="28">
        <v>373980.7</v>
      </c>
      <c r="J689" s="28">
        <v>310009.8</v>
      </c>
    </row>
    <row r="690" spans="1:10" x14ac:dyDescent="0.25">
      <c r="A690"/>
      <c r="B690" s="17"/>
      <c r="C690" s="19">
        <v>2018</v>
      </c>
      <c r="D690" s="30" t="s">
        <v>1867</v>
      </c>
      <c r="E690" s="10">
        <v>6812942</v>
      </c>
      <c r="F690" s="10">
        <v>1046239.9</v>
      </c>
      <c r="G690" s="10">
        <v>440762.19999999995</v>
      </c>
      <c r="H690" s="30" t="s">
        <v>1867</v>
      </c>
      <c r="I690" s="28">
        <v>400590.4</v>
      </c>
      <c r="J690" s="28">
        <v>315790.59999999998</v>
      </c>
    </row>
    <row r="691" spans="1:10" x14ac:dyDescent="0.25">
      <c r="A691" s="22" t="s">
        <v>336</v>
      </c>
      <c r="B691" s="17" t="s">
        <v>337</v>
      </c>
      <c r="C691" s="19">
        <v>2013</v>
      </c>
      <c r="D691" s="30" t="s">
        <v>1868</v>
      </c>
      <c r="E691" s="10">
        <v>484533.8</v>
      </c>
      <c r="F691" s="10">
        <v>276745.3</v>
      </c>
      <c r="G691" s="10">
        <v>70897.5</v>
      </c>
      <c r="H691" s="11" t="s">
        <v>147</v>
      </c>
      <c r="I691" s="28">
        <v>123446.8</v>
      </c>
      <c r="J691" s="28">
        <v>38024.300000000003</v>
      </c>
    </row>
    <row r="692" spans="1:10" x14ac:dyDescent="0.25">
      <c r="A692" s="22" t="s">
        <v>338</v>
      </c>
      <c r="B692" s="17"/>
      <c r="C692" s="19">
        <v>2014</v>
      </c>
      <c r="D692" s="30" t="s">
        <v>1868</v>
      </c>
      <c r="E692" s="29" t="s">
        <v>1867</v>
      </c>
      <c r="F692" s="10">
        <v>335043.20000000001</v>
      </c>
      <c r="G692" s="10">
        <v>63266.399999999994</v>
      </c>
      <c r="H692" s="11" t="s">
        <v>1867</v>
      </c>
      <c r="I692" s="11" t="s">
        <v>1867</v>
      </c>
      <c r="J692" s="28">
        <v>28807.8</v>
      </c>
    </row>
    <row r="693" spans="1:10" x14ac:dyDescent="0.25">
      <c r="A693"/>
      <c r="B693" s="17"/>
      <c r="C693" s="19">
        <v>2015</v>
      </c>
      <c r="D693" s="30" t="s">
        <v>1868</v>
      </c>
      <c r="E693" s="10">
        <v>725849.2</v>
      </c>
      <c r="F693" s="10">
        <v>394210</v>
      </c>
      <c r="G693" s="10">
        <v>61200.399999999994</v>
      </c>
      <c r="H693" s="11" t="s">
        <v>147</v>
      </c>
      <c r="I693" s="28">
        <v>110798</v>
      </c>
      <c r="J693" s="28">
        <v>35789.199999999997</v>
      </c>
    </row>
    <row r="694" spans="1:10" x14ac:dyDescent="0.25">
      <c r="A694"/>
      <c r="B694" s="17"/>
      <c r="C694" s="19">
        <v>2016</v>
      </c>
      <c r="D694" s="30" t="s">
        <v>1868</v>
      </c>
      <c r="E694" s="10">
        <v>813018.4</v>
      </c>
      <c r="F694" s="10">
        <v>363831.80000000005</v>
      </c>
      <c r="G694" s="10">
        <v>80563.8</v>
      </c>
      <c r="H694" s="11" t="s">
        <v>147</v>
      </c>
      <c r="I694" s="28">
        <v>111913.60000000001</v>
      </c>
      <c r="J694" s="28">
        <v>41815</v>
      </c>
    </row>
    <row r="695" spans="1:10" x14ac:dyDescent="0.25">
      <c r="A695"/>
      <c r="B695" s="17"/>
      <c r="C695" s="19">
        <v>2017</v>
      </c>
      <c r="D695" s="30" t="s">
        <v>1868</v>
      </c>
      <c r="E695" s="10">
        <v>788597.1</v>
      </c>
      <c r="F695" s="10">
        <v>446116.10000000003</v>
      </c>
      <c r="G695" s="10">
        <v>100189.9</v>
      </c>
      <c r="H695" s="11" t="s">
        <v>147</v>
      </c>
      <c r="I695" s="28">
        <v>99658.7</v>
      </c>
      <c r="J695" s="28">
        <v>37628.699999999997</v>
      </c>
    </row>
    <row r="696" spans="1:10" x14ac:dyDescent="0.25">
      <c r="A696"/>
      <c r="B696" s="17"/>
      <c r="C696" s="19">
        <v>2018</v>
      </c>
      <c r="D696" s="30" t="s">
        <v>1868</v>
      </c>
      <c r="E696" s="10">
        <v>414710.2</v>
      </c>
      <c r="F696" s="10">
        <v>594295.19999999995</v>
      </c>
      <c r="G696" s="10">
        <v>102082.9</v>
      </c>
      <c r="H696" s="11" t="s">
        <v>147</v>
      </c>
      <c r="I696" s="28">
        <v>104616.2</v>
      </c>
      <c r="J696" s="28">
        <v>38015.300000000003</v>
      </c>
    </row>
    <row r="697" spans="1:10" x14ac:dyDescent="0.25">
      <c r="A697" s="21" t="s">
        <v>339</v>
      </c>
      <c r="B697" s="17" t="s">
        <v>340</v>
      </c>
      <c r="C697" s="19">
        <v>2013</v>
      </c>
      <c r="D697" s="10">
        <v>19209673.5</v>
      </c>
      <c r="E697" s="34" t="s">
        <v>1867</v>
      </c>
      <c r="F697" s="34" t="s">
        <v>1867</v>
      </c>
      <c r="G697" s="10">
        <v>472321.1</v>
      </c>
      <c r="H697" s="11" t="s">
        <v>1867</v>
      </c>
      <c r="I697" s="11" t="s">
        <v>1867</v>
      </c>
      <c r="J697" s="28">
        <v>175516.79999999999</v>
      </c>
    </row>
    <row r="698" spans="1:10" x14ac:dyDescent="0.25">
      <c r="A698"/>
      <c r="B698" s="17"/>
      <c r="C698" s="19">
        <v>2014</v>
      </c>
      <c r="D698" s="10">
        <v>23693891.899999999</v>
      </c>
      <c r="E698" s="29" t="s">
        <v>1867</v>
      </c>
      <c r="F698" s="10">
        <v>1207237.5000000002</v>
      </c>
      <c r="G698" s="10">
        <v>473057.4</v>
      </c>
      <c r="H698" s="11" t="s">
        <v>1867</v>
      </c>
      <c r="I698" s="11" t="s">
        <v>1867</v>
      </c>
      <c r="J698" s="28">
        <v>187002.6</v>
      </c>
    </row>
    <row r="699" spans="1:10" x14ac:dyDescent="0.25">
      <c r="A699"/>
      <c r="B699" s="17"/>
      <c r="C699" s="19">
        <v>2015</v>
      </c>
      <c r="D699" s="10">
        <v>20037211.299999997</v>
      </c>
      <c r="E699" s="10">
        <v>32032509.100000001</v>
      </c>
      <c r="F699" s="10">
        <v>2102569.5</v>
      </c>
      <c r="G699" s="10">
        <v>438660.3</v>
      </c>
      <c r="H699" s="28">
        <v>52810.3</v>
      </c>
      <c r="I699" s="28">
        <v>234782.3</v>
      </c>
      <c r="J699" s="28">
        <v>217033.7</v>
      </c>
    </row>
    <row r="700" spans="1:10" x14ac:dyDescent="0.25">
      <c r="A700"/>
      <c r="B700" s="17"/>
      <c r="C700" s="19">
        <v>2016</v>
      </c>
      <c r="D700" s="10">
        <v>26709410.199999999</v>
      </c>
      <c r="E700" s="11" t="s">
        <v>1867</v>
      </c>
      <c r="F700" s="33" t="s">
        <v>1867</v>
      </c>
      <c r="G700" s="10">
        <v>785355</v>
      </c>
      <c r="H700" s="11" t="s">
        <v>1867</v>
      </c>
      <c r="I700" s="11" t="s">
        <v>1867</v>
      </c>
      <c r="J700" s="28">
        <v>334714.90000000002</v>
      </c>
    </row>
    <row r="701" spans="1:10" x14ac:dyDescent="0.25">
      <c r="A701"/>
      <c r="B701" s="17"/>
      <c r="C701" s="19">
        <v>2017</v>
      </c>
      <c r="D701" s="10">
        <v>17322738.800000001</v>
      </c>
      <c r="E701" s="10">
        <v>50979550.799999997</v>
      </c>
      <c r="F701" s="10">
        <v>3721978.6</v>
      </c>
      <c r="G701" s="10">
        <v>1178948.2</v>
      </c>
      <c r="H701" s="28">
        <v>114820.5</v>
      </c>
      <c r="I701" s="28">
        <v>458044.1</v>
      </c>
      <c r="J701" s="28">
        <v>429466</v>
      </c>
    </row>
    <row r="702" spans="1:10" x14ac:dyDescent="0.25">
      <c r="A702"/>
      <c r="B702" s="17"/>
      <c r="C702" s="19">
        <v>2018</v>
      </c>
      <c r="D702" s="10">
        <v>34937958.799999997</v>
      </c>
      <c r="E702" s="10">
        <v>31835502.399999999</v>
      </c>
      <c r="F702" s="10">
        <v>4882219.8</v>
      </c>
      <c r="G702" s="10">
        <v>1547919</v>
      </c>
      <c r="H702" s="28">
        <v>84029.5</v>
      </c>
      <c r="I702" s="28">
        <v>628828</v>
      </c>
      <c r="J702" s="28">
        <v>592288.9</v>
      </c>
    </row>
    <row r="703" spans="1:10" x14ac:dyDescent="0.25">
      <c r="A703" s="22" t="s">
        <v>341</v>
      </c>
      <c r="B703" s="17" t="s">
        <v>342</v>
      </c>
      <c r="C703" s="19">
        <v>2013</v>
      </c>
      <c r="D703" s="10">
        <v>911862</v>
      </c>
      <c r="E703" s="10">
        <v>3722053.3</v>
      </c>
      <c r="F703" s="10">
        <v>104966.69999999998</v>
      </c>
      <c r="G703" s="10">
        <v>35378.800000000003</v>
      </c>
      <c r="H703" s="11" t="s">
        <v>147</v>
      </c>
      <c r="I703" s="28">
        <v>107.4</v>
      </c>
      <c r="J703" s="28">
        <v>107.4</v>
      </c>
    </row>
    <row r="704" spans="1:10" x14ac:dyDescent="0.25">
      <c r="A704"/>
      <c r="B704" s="17"/>
      <c r="C704" s="19">
        <v>2014</v>
      </c>
      <c r="D704" s="10">
        <v>2866400.4</v>
      </c>
      <c r="E704" s="10">
        <v>6148043.7999999998</v>
      </c>
      <c r="F704" s="10">
        <v>104381.99999999999</v>
      </c>
      <c r="G704" s="10">
        <v>23171.200000000001</v>
      </c>
      <c r="H704" s="11" t="s">
        <v>147</v>
      </c>
      <c r="I704" s="28">
        <v>210.5</v>
      </c>
      <c r="J704" s="28">
        <v>210.5</v>
      </c>
    </row>
    <row r="705" spans="1:10" x14ac:dyDescent="0.25">
      <c r="A705"/>
      <c r="B705" s="17"/>
      <c r="C705" s="19">
        <v>2015</v>
      </c>
      <c r="D705" s="33" t="s">
        <v>1867</v>
      </c>
      <c r="E705" s="33" t="s">
        <v>1867</v>
      </c>
      <c r="F705" s="33" t="s">
        <v>1867</v>
      </c>
      <c r="G705" s="11" t="s">
        <v>1867</v>
      </c>
      <c r="H705" s="11" t="s">
        <v>147</v>
      </c>
      <c r="I705" s="11" t="s">
        <v>1867</v>
      </c>
      <c r="J705" s="11" t="s">
        <v>1867</v>
      </c>
    </row>
    <row r="706" spans="1:10" x14ac:dyDescent="0.25">
      <c r="A706"/>
      <c r="B706" s="17"/>
      <c r="C706" s="19">
        <v>2016</v>
      </c>
      <c r="D706" s="33" t="s">
        <v>1867</v>
      </c>
      <c r="E706" s="10">
        <v>7957167</v>
      </c>
      <c r="F706" s="33" t="s">
        <v>1867</v>
      </c>
      <c r="G706" s="33" t="s">
        <v>1867</v>
      </c>
      <c r="H706" s="11" t="s">
        <v>147</v>
      </c>
      <c r="I706" s="11" t="s">
        <v>1867</v>
      </c>
      <c r="J706" s="11" t="s">
        <v>1867</v>
      </c>
    </row>
    <row r="707" spans="1:10" x14ac:dyDescent="0.25">
      <c r="A707"/>
      <c r="B707" s="17"/>
      <c r="C707" s="19">
        <v>2017</v>
      </c>
      <c r="D707" s="33" t="s">
        <v>1867</v>
      </c>
      <c r="E707" s="33" t="s">
        <v>1867</v>
      </c>
      <c r="F707" s="10">
        <v>115891.9</v>
      </c>
      <c r="G707" s="10">
        <v>26538.7</v>
      </c>
      <c r="H707" s="11" t="s">
        <v>147</v>
      </c>
      <c r="I707" s="28">
        <v>1114</v>
      </c>
      <c r="J707" s="33" t="s">
        <v>1867</v>
      </c>
    </row>
    <row r="708" spans="1:10" x14ac:dyDescent="0.25">
      <c r="A708"/>
      <c r="B708" s="17"/>
      <c r="C708" s="19">
        <v>2018</v>
      </c>
      <c r="D708" s="30" t="s">
        <v>1867</v>
      </c>
      <c r="E708" s="10">
        <v>6867406.7000000002</v>
      </c>
      <c r="F708" s="10">
        <v>303326.2</v>
      </c>
      <c r="G708" s="30" t="s">
        <v>1867</v>
      </c>
      <c r="H708" s="11" t="s">
        <v>147</v>
      </c>
      <c r="I708" s="30" t="s">
        <v>1867</v>
      </c>
      <c r="J708" s="30" t="s">
        <v>1867</v>
      </c>
    </row>
    <row r="709" spans="1:10" x14ac:dyDescent="0.25">
      <c r="A709" s="22" t="s">
        <v>343</v>
      </c>
      <c r="B709" s="17" t="s">
        <v>344</v>
      </c>
      <c r="C709" s="19">
        <v>2013</v>
      </c>
      <c r="D709" s="10">
        <v>16370934.800000001</v>
      </c>
      <c r="E709" s="10">
        <v>3722698.4</v>
      </c>
      <c r="F709" s="10">
        <v>211349.30000000002</v>
      </c>
      <c r="G709" s="10">
        <v>58845.1</v>
      </c>
      <c r="H709" s="11" t="s">
        <v>147</v>
      </c>
      <c r="I709" s="28">
        <v>25631</v>
      </c>
      <c r="J709" s="28">
        <f>13865.6-0.1</f>
        <v>13865.5</v>
      </c>
    </row>
    <row r="710" spans="1:10" x14ac:dyDescent="0.25">
      <c r="A710"/>
      <c r="B710" s="17"/>
      <c r="C710" s="19">
        <v>2014</v>
      </c>
      <c r="D710" s="10">
        <v>16320441.4</v>
      </c>
      <c r="E710" s="10">
        <v>3248008.9</v>
      </c>
      <c r="F710" s="10">
        <v>123825.2</v>
      </c>
      <c r="G710" s="10">
        <v>33268.300000000003</v>
      </c>
      <c r="H710" s="11" t="s">
        <v>147</v>
      </c>
      <c r="I710" s="28">
        <v>23346.7</v>
      </c>
      <c r="J710" s="28">
        <v>16321.9</v>
      </c>
    </row>
    <row r="711" spans="1:10" x14ac:dyDescent="0.25">
      <c r="A711"/>
      <c r="B711" s="17"/>
      <c r="C711" s="19">
        <v>2015</v>
      </c>
      <c r="D711" s="33" t="s">
        <v>1867</v>
      </c>
      <c r="E711" s="33" t="s">
        <v>1867</v>
      </c>
      <c r="F711" s="10">
        <v>388206.4</v>
      </c>
      <c r="G711" s="10">
        <v>32181.599999999999</v>
      </c>
      <c r="H711" s="11" t="s">
        <v>147</v>
      </c>
      <c r="I711" s="28">
        <v>28875</v>
      </c>
      <c r="J711" s="28">
        <v>19372.5</v>
      </c>
    </row>
    <row r="712" spans="1:10" x14ac:dyDescent="0.25">
      <c r="A712"/>
      <c r="B712" s="17"/>
      <c r="C712" s="19">
        <v>2016</v>
      </c>
      <c r="D712" s="33" t="s">
        <v>1867</v>
      </c>
      <c r="E712" s="10">
        <v>7001293.7999999998</v>
      </c>
      <c r="F712" s="10">
        <v>444503</v>
      </c>
      <c r="G712" s="33" t="s">
        <v>1867</v>
      </c>
      <c r="H712" s="11" t="s">
        <v>147</v>
      </c>
      <c r="I712" s="28">
        <v>44916.5</v>
      </c>
      <c r="J712" s="11" t="s">
        <v>1867</v>
      </c>
    </row>
    <row r="713" spans="1:10" x14ac:dyDescent="0.25">
      <c r="A713"/>
      <c r="B713" s="17"/>
      <c r="C713" s="19">
        <v>2017</v>
      </c>
      <c r="D713" s="33" t="s">
        <v>1867</v>
      </c>
      <c r="E713" s="10">
        <v>20734826.699999999</v>
      </c>
      <c r="F713" s="33" t="s">
        <v>1867</v>
      </c>
      <c r="G713" s="10">
        <v>133381.29999999999</v>
      </c>
      <c r="H713" s="11" t="s">
        <v>1867</v>
      </c>
      <c r="I713" s="11" t="s">
        <v>1867</v>
      </c>
      <c r="J713" s="28">
        <v>52827.3</v>
      </c>
    </row>
    <row r="714" spans="1:10" x14ac:dyDescent="0.25">
      <c r="A714"/>
      <c r="B714" s="17"/>
      <c r="C714" s="19">
        <v>2018</v>
      </c>
      <c r="D714" s="10">
        <v>23807967.899999999</v>
      </c>
      <c r="E714" s="30" t="s">
        <v>1867</v>
      </c>
      <c r="F714" s="30" t="s">
        <v>1867</v>
      </c>
      <c r="G714" s="10">
        <v>174048.7</v>
      </c>
      <c r="H714" s="11" t="s">
        <v>1867</v>
      </c>
      <c r="I714" s="11" t="s">
        <v>1867</v>
      </c>
      <c r="J714" s="28">
        <v>64132.800000000003</v>
      </c>
    </row>
    <row r="715" spans="1:10" x14ac:dyDescent="0.25">
      <c r="A715" s="22" t="s">
        <v>345</v>
      </c>
      <c r="B715" s="17" t="s">
        <v>346</v>
      </c>
      <c r="C715" s="19">
        <v>2013</v>
      </c>
      <c r="D715" s="30" t="s">
        <v>1868</v>
      </c>
      <c r="E715" s="10">
        <v>1666511.5</v>
      </c>
      <c r="F715" s="10">
        <v>146127.80000000002</v>
      </c>
      <c r="G715" s="10">
        <v>51563.6</v>
      </c>
      <c r="H715" s="11" t="s">
        <v>147</v>
      </c>
      <c r="I715" s="28">
        <v>2901.6</v>
      </c>
      <c r="J715" s="28">
        <v>2901.6</v>
      </c>
    </row>
    <row r="716" spans="1:10" x14ac:dyDescent="0.25">
      <c r="A716"/>
      <c r="B716" s="17"/>
      <c r="C716" s="19">
        <v>2014</v>
      </c>
      <c r="D716" s="30" t="s">
        <v>1868</v>
      </c>
      <c r="E716" s="10">
        <v>2097000</v>
      </c>
      <c r="F716" s="10">
        <v>119664.40000000001</v>
      </c>
      <c r="G716" s="10">
        <v>44668.700000000004</v>
      </c>
      <c r="H716" s="11" t="s">
        <v>147</v>
      </c>
      <c r="I716" s="28">
        <v>3330.3</v>
      </c>
      <c r="J716" s="28">
        <v>3330.3</v>
      </c>
    </row>
    <row r="717" spans="1:10" x14ac:dyDescent="0.25">
      <c r="A717"/>
      <c r="B717" s="17"/>
      <c r="C717" s="19">
        <v>2015</v>
      </c>
      <c r="D717" s="30" t="s">
        <v>1868</v>
      </c>
      <c r="E717" s="10">
        <v>2966534.3000000003</v>
      </c>
      <c r="F717" s="10">
        <v>415427.4</v>
      </c>
      <c r="G717" s="10">
        <v>46727.899999999994</v>
      </c>
      <c r="H717" s="11" t="s">
        <v>147</v>
      </c>
      <c r="I717" s="28">
        <v>7002.7</v>
      </c>
      <c r="J717" s="28">
        <v>7002.7</v>
      </c>
    </row>
    <row r="718" spans="1:10" x14ac:dyDescent="0.25">
      <c r="A718"/>
      <c r="B718" s="17"/>
      <c r="C718" s="19">
        <v>2016</v>
      </c>
      <c r="D718" s="33" t="s">
        <v>1867</v>
      </c>
      <c r="E718" s="10">
        <v>3459995.8</v>
      </c>
      <c r="F718" s="10">
        <v>460339.80000000005</v>
      </c>
      <c r="G718" s="10">
        <v>123730.9</v>
      </c>
      <c r="H718" s="11" t="s">
        <v>147</v>
      </c>
      <c r="I718" s="28">
        <v>17443.400000000001</v>
      </c>
      <c r="J718" s="28">
        <v>17443.400000000001</v>
      </c>
    </row>
    <row r="719" spans="1:10" x14ac:dyDescent="0.25">
      <c r="A719"/>
      <c r="B719" s="17"/>
      <c r="C719" s="19">
        <v>2017</v>
      </c>
      <c r="D719" s="33" t="s">
        <v>1867</v>
      </c>
      <c r="E719" s="33" t="s">
        <v>1867</v>
      </c>
      <c r="F719" s="10">
        <v>484478</v>
      </c>
      <c r="G719" s="10">
        <v>95603.6</v>
      </c>
      <c r="H719" s="11" t="s">
        <v>147</v>
      </c>
      <c r="I719" s="28">
        <v>28391.5</v>
      </c>
      <c r="J719" s="28">
        <v>28391.5</v>
      </c>
    </row>
    <row r="720" spans="1:10" x14ac:dyDescent="0.25">
      <c r="A720"/>
      <c r="B720" s="17"/>
      <c r="C720" s="19">
        <v>2018</v>
      </c>
      <c r="D720" s="30" t="s">
        <v>1867</v>
      </c>
      <c r="E720" s="30" t="s">
        <v>1867</v>
      </c>
      <c r="F720" s="10">
        <v>677767.5</v>
      </c>
      <c r="G720" s="10">
        <v>175774.7</v>
      </c>
      <c r="H720" s="11" t="s">
        <v>147</v>
      </c>
      <c r="I720" s="28">
        <v>42148.6</v>
      </c>
      <c r="J720" s="28">
        <v>41231.5</v>
      </c>
    </row>
    <row r="721" spans="1:10" x14ac:dyDescent="0.25">
      <c r="A721" s="22" t="s">
        <v>347</v>
      </c>
      <c r="B721" s="17" t="s">
        <v>348</v>
      </c>
      <c r="C721" s="19">
        <v>2013</v>
      </c>
      <c r="D721" s="34" t="s">
        <v>1867</v>
      </c>
      <c r="E721" s="34" t="s">
        <v>1867</v>
      </c>
      <c r="F721" s="10">
        <v>281473.8</v>
      </c>
      <c r="G721" s="10">
        <v>50274</v>
      </c>
      <c r="H721" s="11" t="s">
        <v>147</v>
      </c>
      <c r="I721" s="28">
        <v>5711.1</v>
      </c>
      <c r="J721" s="28">
        <v>5711.1</v>
      </c>
    </row>
    <row r="722" spans="1:10" x14ac:dyDescent="0.25">
      <c r="A722"/>
      <c r="B722" s="17"/>
      <c r="C722" s="19">
        <v>2014</v>
      </c>
      <c r="D722" s="29" t="s">
        <v>1867</v>
      </c>
      <c r="E722" s="29" t="s">
        <v>1867</v>
      </c>
      <c r="F722" s="10">
        <v>199086.5</v>
      </c>
      <c r="G722" s="10">
        <v>54030.2</v>
      </c>
      <c r="H722" s="11" t="s">
        <v>147</v>
      </c>
      <c r="I722" s="28">
        <v>6895.1</v>
      </c>
      <c r="J722" s="28">
        <v>6895.1</v>
      </c>
    </row>
    <row r="723" spans="1:10" x14ac:dyDescent="0.25">
      <c r="A723"/>
      <c r="B723" s="17"/>
      <c r="C723" s="19">
        <v>2015</v>
      </c>
      <c r="D723" s="33" t="s">
        <v>1867</v>
      </c>
      <c r="E723" s="33" t="s">
        <v>1867</v>
      </c>
      <c r="F723" s="10">
        <v>496560.8</v>
      </c>
      <c r="G723" s="10">
        <v>45869.100000000006</v>
      </c>
      <c r="H723" s="11" t="s">
        <v>147</v>
      </c>
      <c r="I723" s="28">
        <v>6821.8</v>
      </c>
      <c r="J723" s="28">
        <v>6821.8</v>
      </c>
    </row>
    <row r="724" spans="1:10" x14ac:dyDescent="0.25">
      <c r="A724"/>
      <c r="B724" s="17"/>
      <c r="C724" s="19">
        <v>2016</v>
      </c>
      <c r="D724" s="30" t="s">
        <v>1868</v>
      </c>
      <c r="E724" s="10">
        <v>4868438.7</v>
      </c>
      <c r="F724" s="10">
        <v>635466.79999999993</v>
      </c>
      <c r="G724" s="10">
        <v>88123.700000000012</v>
      </c>
      <c r="H724" s="11" t="s">
        <v>147</v>
      </c>
      <c r="I724" s="28">
        <v>11415.6</v>
      </c>
      <c r="J724" s="28">
        <v>11415.6</v>
      </c>
    </row>
    <row r="725" spans="1:10" x14ac:dyDescent="0.25">
      <c r="A725"/>
      <c r="B725" s="17"/>
      <c r="C725" s="19">
        <v>2017</v>
      </c>
      <c r="D725" s="30" t="s">
        <v>1868</v>
      </c>
      <c r="E725" s="10">
        <v>4391443.9000000004</v>
      </c>
      <c r="F725" s="10">
        <v>747244.3</v>
      </c>
      <c r="G725" s="10">
        <v>135984.79999999999</v>
      </c>
      <c r="H725" s="11" t="s">
        <v>147</v>
      </c>
      <c r="I725" s="28">
        <v>10887.5</v>
      </c>
      <c r="J725" s="28">
        <v>10887.5</v>
      </c>
    </row>
    <row r="726" spans="1:10" x14ac:dyDescent="0.25">
      <c r="A726"/>
      <c r="B726" s="17"/>
      <c r="C726" s="19">
        <v>2018</v>
      </c>
      <c r="D726" s="30" t="s">
        <v>1867</v>
      </c>
      <c r="E726" s="30" t="s">
        <v>1867</v>
      </c>
      <c r="F726" s="10">
        <v>807192.8</v>
      </c>
      <c r="G726" s="10">
        <v>160330.19999999998</v>
      </c>
      <c r="H726" s="11" t="s">
        <v>147</v>
      </c>
      <c r="I726" s="28">
        <v>12908.9</v>
      </c>
      <c r="J726" s="28">
        <v>12908.9</v>
      </c>
    </row>
    <row r="727" spans="1:10" x14ac:dyDescent="0.25">
      <c r="A727" s="22" t="s">
        <v>349</v>
      </c>
      <c r="B727" s="17" t="s">
        <v>350</v>
      </c>
      <c r="C727" s="19">
        <v>2013</v>
      </c>
      <c r="D727" s="34" t="s">
        <v>1867</v>
      </c>
      <c r="E727" s="10">
        <v>521095.20000000007</v>
      </c>
      <c r="F727" s="34" t="s">
        <v>1867</v>
      </c>
      <c r="G727" s="10">
        <v>92001.9</v>
      </c>
      <c r="H727" s="11" t="s">
        <v>1867</v>
      </c>
      <c r="I727" s="11" t="s">
        <v>1867</v>
      </c>
      <c r="J727" s="28">
        <v>82054.899999999994</v>
      </c>
    </row>
    <row r="728" spans="1:10" x14ac:dyDescent="0.25">
      <c r="A728"/>
      <c r="B728" s="17"/>
      <c r="C728" s="19">
        <v>2014</v>
      </c>
      <c r="D728" s="30" t="s">
        <v>1868</v>
      </c>
      <c r="E728" s="29" t="s">
        <v>1867</v>
      </c>
      <c r="F728" s="10">
        <v>136572.20000000001</v>
      </c>
      <c r="G728" s="10">
        <v>107877.40000000001</v>
      </c>
      <c r="H728" s="11" t="s">
        <v>1867</v>
      </c>
      <c r="I728" s="11" t="s">
        <v>1867</v>
      </c>
      <c r="J728" s="28">
        <v>94578.3</v>
      </c>
    </row>
    <row r="729" spans="1:10" x14ac:dyDescent="0.25">
      <c r="A729"/>
      <c r="B729" s="17"/>
      <c r="C729" s="19">
        <v>2015</v>
      </c>
      <c r="D729" s="30" t="s">
        <v>1868</v>
      </c>
      <c r="E729" s="33" t="s">
        <v>1867</v>
      </c>
      <c r="F729" s="33" t="s">
        <v>1867</v>
      </c>
      <c r="G729" s="10">
        <v>122597.5</v>
      </c>
      <c r="H729" s="11" t="s">
        <v>1867</v>
      </c>
      <c r="I729" s="11" t="s">
        <v>1867</v>
      </c>
      <c r="J729" s="28">
        <v>105305.9</v>
      </c>
    </row>
    <row r="730" spans="1:10" x14ac:dyDescent="0.25">
      <c r="A730"/>
      <c r="B730" s="17"/>
      <c r="C730" s="19">
        <v>2016</v>
      </c>
      <c r="D730" s="30" t="s">
        <v>1868</v>
      </c>
      <c r="E730" s="11" t="s">
        <v>1867</v>
      </c>
      <c r="F730" s="33" t="s">
        <v>1867</v>
      </c>
      <c r="G730" s="10">
        <v>185800</v>
      </c>
      <c r="H730" s="11" t="s">
        <v>1867</v>
      </c>
      <c r="I730" s="11" t="s">
        <v>1867</v>
      </c>
      <c r="J730" s="28">
        <v>161352.4</v>
      </c>
    </row>
    <row r="731" spans="1:10" x14ac:dyDescent="0.25">
      <c r="A731"/>
      <c r="B731" s="17"/>
      <c r="C731" s="19">
        <v>2017</v>
      </c>
      <c r="D731" s="33" t="s">
        <v>1867</v>
      </c>
      <c r="E731" s="10">
        <v>2743699.8</v>
      </c>
      <c r="F731" s="33" t="s">
        <v>1867</v>
      </c>
      <c r="G731" s="10">
        <v>277900.10000000003</v>
      </c>
      <c r="H731" s="11" t="s">
        <v>1867</v>
      </c>
      <c r="I731" s="11" t="s">
        <v>1867</v>
      </c>
      <c r="J731" s="28">
        <v>225839.2</v>
      </c>
    </row>
    <row r="732" spans="1:10" x14ac:dyDescent="0.25">
      <c r="A732"/>
      <c r="B732" s="17"/>
      <c r="C732" s="19">
        <v>2018</v>
      </c>
      <c r="D732" s="30" t="s">
        <v>1867</v>
      </c>
      <c r="E732" s="30" t="s">
        <v>1867</v>
      </c>
      <c r="F732" s="10">
        <v>432871.4</v>
      </c>
      <c r="G732" s="10">
        <v>387245</v>
      </c>
      <c r="H732" s="11" t="s">
        <v>1867</v>
      </c>
      <c r="I732" s="11" t="s">
        <v>1867</v>
      </c>
      <c r="J732" s="28">
        <v>319588.3</v>
      </c>
    </row>
    <row r="733" spans="1:10" x14ac:dyDescent="0.25">
      <c r="A733" s="22" t="s">
        <v>351</v>
      </c>
      <c r="B733" s="17" t="s">
        <v>352</v>
      </c>
      <c r="C733" s="19">
        <v>2013</v>
      </c>
      <c r="D733" s="30" t="s">
        <v>1868</v>
      </c>
      <c r="E733" s="10">
        <v>268959.09999999998</v>
      </c>
      <c r="F733" s="10">
        <v>47048</v>
      </c>
      <c r="G733" s="10">
        <v>18155.3</v>
      </c>
      <c r="H733" s="11" t="s">
        <v>147</v>
      </c>
      <c r="I733" s="28">
        <v>2269.5</v>
      </c>
      <c r="J733" s="28">
        <v>2269.5</v>
      </c>
    </row>
    <row r="734" spans="1:10" x14ac:dyDescent="0.25">
      <c r="A734"/>
      <c r="B734" s="17"/>
      <c r="C734" s="19">
        <v>2014</v>
      </c>
      <c r="D734" s="30" t="s">
        <v>1868</v>
      </c>
      <c r="E734" s="10">
        <v>380303.7</v>
      </c>
      <c r="F734" s="10">
        <v>56822</v>
      </c>
      <c r="G734" s="10">
        <v>26758</v>
      </c>
      <c r="H734" s="11" t="s">
        <v>147</v>
      </c>
      <c r="I734" s="28">
        <v>1460.2</v>
      </c>
      <c r="J734" s="28">
        <v>1460.2</v>
      </c>
    </row>
    <row r="735" spans="1:10" x14ac:dyDescent="0.25">
      <c r="A735"/>
      <c r="B735" s="17"/>
      <c r="C735" s="19">
        <v>2015</v>
      </c>
      <c r="D735" s="30" t="s">
        <v>1868</v>
      </c>
      <c r="E735" s="10">
        <v>514911.3</v>
      </c>
      <c r="F735" s="33" t="s">
        <v>1867</v>
      </c>
      <c r="G735" s="11" t="s">
        <v>1867</v>
      </c>
      <c r="H735" s="11" t="s">
        <v>147</v>
      </c>
      <c r="I735" s="11" t="s">
        <v>1867</v>
      </c>
      <c r="J735" s="11" t="s">
        <v>1867</v>
      </c>
    </row>
    <row r="736" spans="1:10" x14ac:dyDescent="0.25">
      <c r="A736"/>
      <c r="B736" s="17"/>
      <c r="C736" s="19">
        <v>2016</v>
      </c>
      <c r="D736" s="30" t="s">
        <v>1868</v>
      </c>
      <c r="E736" s="10">
        <v>538512.80000000005</v>
      </c>
      <c r="F736" s="33" t="s">
        <v>1867</v>
      </c>
      <c r="G736" s="10">
        <v>25659.5</v>
      </c>
      <c r="H736" s="11" t="s">
        <v>147</v>
      </c>
      <c r="I736" s="11" t="s">
        <v>1867</v>
      </c>
      <c r="J736" s="28">
        <v>4063.5</v>
      </c>
    </row>
    <row r="737" spans="1:10" x14ac:dyDescent="0.25">
      <c r="A737"/>
      <c r="B737" s="17"/>
      <c r="C737" s="19">
        <v>2017</v>
      </c>
      <c r="D737" s="30" t="s">
        <v>1868</v>
      </c>
      <c r="E737" s="10">
        <v>695213.3</v>
      </c>
      <c r="F737" s="10">
        <v>116550.3</v>
      </c>
      <c r="G737" s="10">
        <v>66157.100000000006</v>
      </c>
      <c r="H737" s="11" t="s">
        <v>147</v>
      </c>
      <c r="I737" s="28">
        <v>5903.5</v>
      </c>
      <c r="J737" s="33" t="s">
        <v>1867</v>
      </c>
    </row>
    <row r="738" spans="1:10" x14ac:dyDescent="0.25">
      <c r="A738"/>
      <c r="B738" s="17"/>
      <c r="C738" s="19">
        <v>2018</v>
      </c>
      <c r="D738" s="30" t="s">
        <v>1868</v>
      </c>
      <c r="E738" s="10">
        <v>728305.7</v>
      </c>
      <c r="F738" s="10">
        <v>224913.5</v>
      </c>
      <c r="G738" s="10">
        <v>115549.5</v>
      </c>
      <c r="H738" s="11" t="s">
        <v>147</v>
      </c>
      <c r="I738" s="28">
        <v>7540.3</v>
      </c>
      <c r="J738" s="28">
        <v>7540.3</v>
      </c>
    </row>
    <row r="739" spans="1:10" x14ac:dyDescent="0.25">
      <c r="A739" s="22" t="s">
        <v>353</v>
      </c>
      <c r="B739" s="17" t="s">
        <v>354</v>
      </c>
      <c r="C739" s="19">
        <v>2013</v>
      </c>
      <c r="D739" s="30" t="s">
        <v>1868</v>
      </c>
      <c r="E739" s="34" t="s">
        <v>1867</v>
      </c>
      <c r="F739" s="34" t="s">
        <v>1867</v>
      </c>
      <c r="G739" s="10">
        <v>166102.40000000002</v>
      </c>
      <c r="H739" s="11" t="s">
        <v>1867</v>
      </c>
      <c r="I739" s="11" t="s">
        <v>1867</v>
      </c>
      <c r="J739" s="28">
        <v>68606.8</v>
      </c>
    </row>
    <row r="740" spans="1:10" x14ac:dyDescent="0.25">
      <c r="A740"/>
      <c r="B740" s="17"/>
      <c r="C740" s="19">
        <v>2014</v>
      </c>
      <c r="D740" s="29" t="s">
        <v>1867</v>
      </c>
      <c r="E740" s="29" t="s">
        <v>1867</v>
      </c>
      <c r="F740" s="10">
        <v>466885.19999999995</v>
      </c>
      <c r="G740" s="10">
        <v>183283.6</v>
      </c>
      <c r="H740" s="11" t="s">
        <v>147</v>
      </c>
      <c r="I740" s="28">
        <v>86586.3</v>
      </c>
      <c r="J740" s="28">
        <v>64206.3</v>
      </c>
    </row>
    <row r="741" spans="1:10" x14ac:dyDescent="0.25">
      <c r="A741"/>
      <c r="B741" s="17"/>
      <c r="C741" s="19">
        <v>2015</v>
      </c>
      <c r="D741" s="33" t="s">
        <v>1867</v>
      </c>
      <c r="E741" s="10">
        <v>8833865.9999999981</v>
      </c>
      <c r="F741" s="33" t="s">
        <v>1867</v>
      </c>
      <c r="G741" s="10">
        <v>152821.4</v>
      </c>
      <c r="H741" s="11" t="s">
        <v>1867</v>
      </c>
      <c r="I741" s="11" t="s">
        <v>1867</v>
      </c>
      <c r="J741" s="28">
        <v>76623.399999999994</v>
      </c>
    </row>
    <row r="742" spans="1:10" x14ac:dyDescent="0.25">
      <c r="A742"/>
      <c r="B742" s="17"/>
      <c r="C742" s="19">
        <v>2016</v>
      </c>
      <c r="D742" s="33" t="s">
        <v>1867</v>
      </c>
      <c r="E742" s="10">
        <v>3400493.4000000004</v>
      </c>
      <c r="F742" s="33" t="s">
        <v>1867</v>
      </c>
      <c r="G742" s="10">
        <v>256337.5</v>
      </c>
      <c r="H742" s="11" t="s">
        <v>1867</v>
      </c>
      <c r="I742" s="11" t="s">
        <v>1867</v>
      </c>
      <c r="J742" s="28">
        <v>101759.7</v>
      </c>
    </row>
    <row r="743" spans="1:10" x14ac:dyDescent="0.25">
      <c r="A743"/>
      <c r="B743" s="17"/>
      <c r="C743" s="19">
        <v>2017</v>
      </c>
      <c r="D743" s="30" t="s">
        <v>1868</v>
      </c>
      <c r="E743" s="33" t="s">
        <v>1867</v>
      </c>
      <c r="F743" s="33" t="s">
        <v>1867</v>
      </c>
      <c r="G743" s="10">
        <v>443382.6</v>
      </c>
      <c r="H743" s="11" t="s">
        <v>1867</v>
      </c>
      <c r="I743" s="11" t="s">
        <v>1867</v>
      </c>
      <c r="J743" s="28">
        <v>104503</v>
      </c>
    </row>
    <row r="744" spans="1:10" x14ac:dyDescent="0.25">
      <c r="A744"/>
      <c r="B744" s="17"/>
      <c r="C744" s="19">
        <v>2018</v>
      </c>
      <c r="D744" s="30" t="s">
        <v>1867</v>
      </c>
      <c r="E744" s="10">
        <v>6324866.9000000004</v>
      </c>
      <c r="F744" s="30" t="s">
        <v>1867</v>
      </c>
      <c r="G744" s="10">
        <v>524677.89999999991</v>
      </c>
      <c r="H744" s="11" t="s">
        <v>1867</v>
      </c>
      <c r="I744" s="11" t="s">
        <v>1867</v>
      </c>
      <c r="J744" s="28">
        <v>145481.79999999999</v>
      </c>
    </row>
    <row r="745" spans="1:10" x14ac:dyDescent="0.25">
      <c r="A745" s="21" t="s">
        <v>355</v>
      </c>
      <c r="B745" s="17" t="s">
        <v>356</v>
      </c>
      <c r="C745" s="19">
        <v>2013</v>
      </c>
      <c r="D745" s="30" t="s">
        <v>1868</v>
      </c>
      <c r="E745" s="10">
        <v>5186060.8</v>
      </c>
      <c r="F745" s="10">
        <v>773208</v>
      </c>
      <c r="G745" s="10">
        <v>173595.6</v>
      </c>
      <c r="H745" s="11" t="s">
        <v>147</v>
      </c>
      <c r="I745" s="28">
        <v>75425.399999999994</v>
      </c>
      <c r="J745" s="28">
        <v>49681.9</v>
      </c>
    </row>
    <row r="746" spans="1:10" x14ac:dyDescent="0.25">
      <c r="A746"/>
      <c r="B746" s="17"/>
      <c r="C746" s="19">
        <v>2014</v>
      </c>
      <c r="D746" s="29" t="s">
        <v>1867</v>
      </c>
      <c r="E746" s="29" t="s">
        <v>1867</v>
      </c>
      <c r="F746" s="10">
        <v>1095429.3999999999</v>
      </c>
      <c r="G746" s="10">
        <v>239399.2</v>
      </c>
      <c r="H746" s="11" t="s">
        <v>147</v>
      </c>
      <c r="I746" s="28">
        <v>76058.5</v>
      </c>
      <c r="J746" s="28">
        <v>51723</v>
      </c>
    </row>
    <row r="747" spans="1:10" x14ac:dyDescent="0.25">
      <c r="A747"/>
      <c r="B747" s="17"/>
      <c r="C747" s="19">
        <v>2015</v>
      </c>
      <c r="D747" s="33" t="s">
        <v>1867</v>
      </c>
      <c r="E747" s="33" t="s">
        <v>1867</v>
      </c>
      <c r="F747" s="10">
        <v>1961854.7</v>
      </c>
      <c r="G747" s="10">
        <v>469696.5</v>
      </c>
      <c r="H747" s="11" t="s">
        <v>147</v>
      </c>
      <c r="I747" s="28">
        <v>96718.5</v>
      </c>
      <c r="J747" s="28">
        <v>71336.5</v>
      </c>
    </row>
    <row r="748" spans="1:10" x14ac:dyDescent="0.25">
      <c r="A748"/>
      <c r="B748" s="17"/>
      <c r="C748" s="19">
        <v>2016</v>
      </c>
      <c r="D748" s="30" t="s">
        <v>1868</v>
      </c>
      <c r="E748" s="10">
        <v>9015206.5</v>
      </c>
      <c r="F748" s="10">
        <v>1273607.3999999999</v>
      </c>
      <c r="G748" s="10">
        <v>362338.69999999995</v>
      </c>
      <c r="H748" s="11" t="s">
        <v>147</v>
      </c>
      <c r="I748" s="28">
        <v>110361.4</v>
      </c>
      <c r="J748" s="28">
        <v>105721</v>
      </c>
    </row>
    <row r="749" spans="1:10" x14ac:dyDescent="0.25">
      <c r="A749"/>
      <c r="B749" s="17"/>
      <c r="C749" s="19">
        <v>2017</v>
      </c>
      <c r="D749" s="30" t="s">
        <v>1868</v>
      </c>
      <c r="E749" s="33" t="s">
        <v>1867</v>
      </c>
      <c r="F749" s="33" t="s">
        <v>1867</v>
      </c>
      <c r="G749" s="10">
        <v>591072.30000000005</v>
      </c>
      <c r="H749" s="11" t="s">
        <v>1867</v>
      </c>
      <c r="I749" s="11" t="s">
        <v>1867</v>
      </c>
      <c r="J749" s="28">
        <v>119094.39999999999</v>
      </c>
    </row>
    <row r="750" spans="1:10" x14ac:dyDescent="0.25">
      <c r="A750"/>
      <c r="B750" s="17"/>
      <c r="C750" s="19">
        <v>2018</v>
      </c>
      <c r="D750" s="30" t="s">
        <v>1868</v>
      </c>
      <c r="E750" s="30" t="s">
        <v>1867</v>
      </c>
      <c r="F750" s="30" t="s">
        <v>1867</v>
      </c>
      <c r="G750" s="10">
        <v>636911.19999999995</v>
      </c>
      <c r="H750" s="11" t="s">
        <v>1867</v>
      </c>
      <c r="I750" s="11" t="s">
        <v>1867</v>
      </c>
      <c r="J750" s="28">
        <v>130462.6</v>
      </c>
    </row>
    <row r="751" spans="1:10" x14ac:dyDescent="0.25">
      <c r="A751" s="22" t="s">
        <v>357</v>
      </c>
      <c r="B751" s="17" t="s">
        <v>358</v>
      </c>
      <c r="C751" s="19">
        <v>2013</v>
      </c>
      <c r="D751" s="30" t="s">
        <v>1868</v>
      </c>
      <c r="E751" s="34" t="s">
        <v>1867</v>
      </c>
      <c r="F751" s="10">
        <v>725808.2</v>
      </c>
      <c r="G751" s="10">
        <v>149561</v>
      </c>
      <c r="H751" s="11" t="s">
        <v>147</v>
      </c>
      <c r="I751" s="28">
        <v>49946.7</v>
      </c>
      <c r="J751" s="28">
        <v>29043.8</v>
      </c>
    </row>
    <row r="752" spans="1:10" x14ac:dyDescent="0.25">
      <c r="A752"/>
      <c r="B752" s="17"/>
      <c r="C752" s="19">
        <v>2014</v>
      </c>
      <c r="D752" s="29" t="s">
        <v>1867</v>
      </c>
      <c r="E752" s="29" t="s">
        <v>1867</v>
      </c>
      <c r="F752" s="10">
        <v>1042580.3999999999</v>
      </c>
      <c r="G752" s="10">
        <v>200880.9</v>
      </c>
      <c r="H752" s="11" t="s">
        <v>147</v>
      </c>
      <c r="I752" s="29" t="s">
        <v>1867</v>
      </c>
      <c r="J752" s="28">
        <v>28193.599999999999</v>
      </c>
    </row>
    <row r="753" spans="1:10" x14ac:dyDescent="0.25">
      <c r="A753"/>
      <c r="B753" s="17"/>
      <c r="C753" s="19">
        <v>2015</v>
      </c>
      <c r="D753" s="33" t="s">
        <v>1867</v>
      </c>
      <c r="E753" s="33" t="s">
        <v>1867</v>
      </c>
      <c r="F753" s="10">
        <v>1874529.1</v>
      </c>
      <c r="G753" s="10">
        <v>399099.3</v>
      </c>
      <c r="H753" s="11" t="s">
        <v>147</v>
      </c>
      <c r="I753" s="33" t="s">
        <v>1867</v>
      </c>
      <c r="J753" s="28">
        <v>39303.1</v>
      </c>
    </row>
    <row r="754" spans="1:10" x14ac:dyDescent="0.25">
      <c r="A754"/>
      <c r="B754" s="17"/>
      <c r="C754" s="19">
        <v>2016</v>
      </c>
      <c r="D754" s="30" t="s">
        <v>1868</v>
      </c>
      <c r="E754" s="10">
        <v>8260169</v>
      </c>
      <c r="F754" s="10">
        <v>1169005.7999999998</v>
      </c>
      <c r="G754" s="10">
        <v>278107.69999999995</v>
      </c>
      <c r="H754" s="11" t="s">
        <v>147</v>
      </c>
      <c r="I754" s="11" t="s">
        <v>1867</v>
      </c>
      <c r="J754" s="11" t="s">
        <v>1867</v>
      </c>
    </row>
    <row r="755" spans="1:10" x14ac:dyDescent="0.25">
      <c r="A755"/>
      <c r="B755" s="17"/>
      <c r="C755" s="19">
        <v>2017</v>
      </c>
      <c r="D755" s="30" t="s">
        <v>1868</v>
      </c>
      <c r="E755" s="33" t="s">
        <v>1867</v>
      </c>
      <c r="F755" s="10">
        <v>1606894.5</v>
      </c>
      <c r="G755" s="10">
        <v>526551.9</v>
      </c>
      <c r="H755" s="11" t="s">
        <v>147</v>
      </c>
      <c r="I755" s="33" t="s">
        <v>1867</v>
      </c>
      <c r="J755" s="28">
        <v>63964.2</v>
      </c>
    </row>
    <row r="756" spans="1:10" x14ac:dyDescent="0.25">
      <c r="A756"/>
      <c r="B756" s="17"/>
      <c r="C756" s="19">
        <v>2018</v>
      </c>
      <c r="D756" s="30" t="s">
        <v>1868</v>
      </c>
      <c r="E756" s="30" t="s">
        <v>1867</v>
      </c>
      <c r="F756" s="30" t="s">
        <v>1867</v>
      </c>
      <c r="G756" s="10">
        <v>569458.5</v>
      </c>
      <c r="H756" s="11" t="s">
        <v>147</v>
      </c>
      <c r="I756" s="33" t="s">
        <v>1867</v>
      </c>
      <c r="J756" s="28">
        <v>71183.399999999994</v>
      </c>
    </row>
    <row r="757" spans="1:10" x14ac:dyDescent="0.25">
      <c r="A757" s="22" t="s">
        <v>359</v>
      </c>
      <c r="B757" s="17" t="s">
        <v>360</v>
      </c>
      <c r="C757" s="19">
        <v>2013</v>
      </c>
      <c r="D757" s="30" t="s">
        <v>1868</v>
      </c>
      <c r="E757" s="34" t="s">
        <v>1867</v>
      </c>
      <c r="F757" s="10">
        <v>47399.8</v>
      </c>
      <c r="G757" s="10">
        <v>24034.6</v>
      </c>
      <c r="H757" s="11" t="s">
        <v>147</v>
      </c>
      <c r="I757" s="28">
        <v>25478.7</v>
      </c>
      <c r="J757" s="28">
        <v>20638.099999999999</v>
      </c>
    </row>
    <row r="758" spans="1:10" x14ac:dyDescent="0.25">
      <c r="A758"/>
      <c r="B758" s="17"/>
      <c r="C758" s="19">
        <v>2014</v>
      </c>
      <c r="D758" s="30" t="s">
        <v>1868</v>
      </c>
      <c r="E758" s="29" t="s">
        <v>1867</v>
      </c>
      <c r="F758" s="10">
        <v>52849</v>
      </c>
      <c r="G758" s="10">
        <v>38518.300000000003</v>
      </c>
      <c r="H758" s="11" t="s">
        <v>147</v>
      </c>
      <c r="I758" s="29" t="s">
        <v>1867</v>
      </c>
      <c r="J758" s="28">
        <v>23529.4</v>
      </c>
    </row>
    <row r="759" spans="1:10" x14ac:dyDescent="0.25">
      <c r="A759"/>
      <c r="B759" s="17"/>
      <c r="C759" s="19">
        <v>2015</v>
      </c>
      <c r="D759" s="30" t="s">
        <v>1868</v>
      </c>
      <c r="E759" s="33" t="s">
        <v>1867</v>
      </c>
      <c r="F759" s="10">
        <v>87325.6</v>
      </c>
      <c r="G759" s="10">
        <v>70597.200000000012</v>
      </c>
      <c r="H759" s="11" t="s">
        <v>147</v>
      </c>
      <c r="I759" s="33" t="s">
        <v>1867</v>
      </c>
      <c r="J759" s="28">
        <v>32033.4</v>
      </c>
    </row>
    <row r="760" spans="1:10" x14ac:dyDescent="0.25">
      <c r="A760"/>
      <c r="B760" s="17"/>
      <c r="C760" s="19">
        <v>2016</v>
      </c>
      <c r="D760" s="30" t="s">
        <v>1868</v>
      </c>
      <c r="E760" s="10">
        <v>755037.5</v>
      </c>
      <c r="F760" s="10">
        <v>104601.60000000001</v>
      </c>
      <c r="G760" s="10">
        <v>84231</v>
      </c>
      <c r="H760" s="11" t="s">
        <v>147</v>
      </c>
      <c r="I760" s="11" t="s">
        <v>1867</v>
      </c>
      <c r="J760" s="28">
        <v>40047.599999999999</v>
      </c>
    </row>
    <row r="761" spans="1:10" x14ac:dyDescent="0.25">
      <c r="A761"/>
      <c r="B761" s="17"/>
      <c r="C761" s="19">
        <v>2017</v>
      </c>
      <c r="D761" s="30" t="s">
        <v>1868</v>
      </c>
      <c r="E761" s="10">
        <v>958391.4</v>
      </c>
      <c r="F761" s="33" t="s">
        <v>1867</v>
      </c>
      <c r="G761" s="10">
        <v>64520.399999999994</v>
      </c>
      <c r="H761" s="11" t="s">
        <v>1867</v>
      </c>
      <c r="I761" s="11" t="s">
        <v>1867</v>
      </c>
      <c r="J761" s="28">
        <v>55130.2</v>
      </c>
    </row>
    <row r="762" spans="1:10" x14ac:dyDescent="0.25">
      <c r="A762"/>
      <c r="B762" s="17"/>
      <c r="C762" s="19">
        <v>2018</v>
      </c>
      <c r="D762" s="30" t="s">
        <v>1868</v>
      </c>
      <c r="E762" s="10">
        <v>1298633.8999999999</v>
      </c>
      <c r="F762" s="30" t="s">
        <v>1867</v>
      </c>
      <c r="G762" s="10">
        <v>67452.7</v>
      </c>
      <c r="H762" s="11" t="s">
        <v>1867</v>
      </c>
      <c r="I762" s="11" t="s">
        <v>1867</v>
      </c>
      <c r="J762" s="28">
        <v>59279.199999999997</v>
      </c>
    </row>
    <row r="763" spans="1:10" x14ac:dyDescent="0.25">
      <c r="A763" s="20" t="s">
        <v>73</v>
      </c>
      <c r="B763" s="17" t="s">
        <v>361</v>
      </c>
      <c r="C763" s="19">
        <v>2013</v>
      </c>
      <c r="D763" s="34" t="s">
        <v>1867</v>
      </c>
      <c r="E763" s="34" t="s">
        <v>1867</v>
      </c>
      <c r="F763" s="10">
        <v>1362616.5</v>
      </c>
      <c r="G763" s="10">
        <v>160596.1</v>
      </c>
      <c r="H763" s="11" t="s">
        <v>147</v>
      </c>
      <c r="I763" s="28">
        <v>124952.3</v>
      </c>
      <c r="J763" s="28">
        <v>36352.400000000001</v>
      </c>
    </row>
    <row r="764" spans="1:10" x14ac:dyDescent="0.25">
      <c r="A764"/>
      <c r="B764" s="17"/>
      <c r="C764" s="19">
        <v>2014</v>
      </c>
      <c r="D764" s="29" t="s">
        <v>1867</v>
      </c>
      <c r="E764" s="29" t="s">
        <v>1867</v>
      </c>
      <c r="F764" s="10">
        <v>1081023.2</v>
      </c>
      <c r="G764" s="10">
        <v>203412.5</v>
      </c>
      <c r="H764" s="11" t="s">
        <v>147</v>
      </c>
      <c r="I764" s="28">
        <v>56132.9</v>
      </c>
      <c r="J764" s="28">
        <v>39498.800000000003</v>
      </c>
    </row>
    <row r="765" spans="1:10" x14ac:dyDescent="0.25">
      <c r="A765"/>
      <c r="B765" s="17"/>
      <c r="C765" s="19">
        <v>2015</v>
      </c>
      <c r="D765" s="33" t="s">
        <v>1867</v>
      </c>
      <c r="E765" s="10">
        <v>16745031.300000001</v>
      </c>
      <c r="F765" s="33" t="s">
        <v>1867</v>
      </c>
      <c r="G765" s="10">
        <v>199796</v>
      </c>
      <c r="H765" s="11" t="s">
        <v>1867</v>
      </c>
      <c r="I765" s="11" t="s">
        <v>1867</v>
      </c>
      <c r="J765" s="28">
        <v>44907.3</v>
      </c>
    </row>
    <row r="766" spans="1:10" x14ac:dyDescent="0.25">
      <c r="A766"/>
      <c r="B766" s="17"/>
      <c r="C766" s="19">
        <v>2016</v>
      </c>
      <c r="D766" s="33" t="s">
        <v>1867</v>
      </c>
      <c r="E766" s="10">
        <v>19844540.199999999</v>
      </c>
      <c r="F766" s="10">
        <v>2026822.2</v>
      </c>
      <c r="G766" s="10">
        <v>213779.20000000001</v>
      </c>
      <c r="H766" s="11" t="s">
        <v>147</v>
      </c>
      <c r="I766" s="28">
        <v>91730.9</v>
      </c>
      <c r="J766" s="28">
        <v>63579.1</v>
      </c>
    </row>
    <row r="767" spans="1:10" x14ac:dyDescent="0.25">
      <c r="A767"/>
      <c r="B767" s="17"/>
      <c r="C767" s="19">
        <v>2017</v>
      </c>
      <c r="D767" s="33" t="s">
        <v>1867</v>
      </c>
      <c r="E767" s="33" t="s">
        <v>1867</v>
      </c>
      <c r="F767" s="10">
        <v>2289516.6</v>
      </c>
      <c r="G767" s="10">
        <v>345022.9</v>
      </c>
      <c r="H767" s="11" t="s">
        <v>1867</v>
      </c>
      <c r="I767" s="11" t="s">
        <v>1867</v>
      </c>
      <c r="J767" s="33" t="s">
        <v>1867</v>
      </c>
    </row>
    <row r="768" spans="1:10" x14ac:dyDescent="0.25">
      <c r="A768"/>
      <c r="B768" s="17"/>
      <c r="C768" s="19">
        <v>2018</v>
      </c>
      <c r="D768" s="10">
        <v>42436155.100000001</v>
      </c>
      <c r="E768" s="10">
        <v>24641458.300000001</v>
      </c>
      <c r="F768" s="10">
        <v>2605074.3000000003</v>
      </c>
      <c r="G768" s="10">
        <v>370794.3</v>
      </c>
      <c r="H768" s="11" t="s">
        <v>1867</v>
      </c>
      <c r="I768" s="11" t="s">
        <v>1867</v>
      </c>
      <c r="J768" s="30" t="s">
        <v>1867</v>
      </c>
    </row>
    <row r="769" spans="1:10" x14ac:dyDescent="0.25">
      <c r="A769" s="20" t="s">
        <v>73</v>
      </c>
      <c r="B769" s="17" t="s">
        <v>362</v>
      </c>
      <c r="C769" s="19">
        <v>2013</v>
      </c>
      <c r="D769" s="34" t="s">
        <v>1867</v>
      </c>
      <c r="E769" s="34" t="s">
        <v>1867</v>
      </c>
      <c r="F769" s="10">
        <v>1362616.5</v>
      </c>
      <c r="G769" s="10">
        <v>160596.1</v>
      </c>
      <c r="H769" s="11" t="s">
        <v>147</v>
      </c>
      <c r="I769" s="28">
        <v>124952.3</v>
      </c>
      <c r="J769" s="28">
        <v>36352.400000000001</v>
      </c>
    </row>
    <row r="770" spans="1:10" x14ac:dyDescent="0.25">
      <c r="A770"/>
      <c r="B770" s="17"/>
      <c r="C770" s="19">
        <v>2014</v>
      </c>
      <c r="D770" s="29" t="s">
        <v>1867</v>
      </c>
      <c r="E770" s="29" t="s">
        <v>1867</v>
      </c>
      <c r="F770" s="10">
        <v>1081023.2</v>
      </c>
      <c r="G770" s="10">
        <v>203412.5</v>
      </c>
      <c r="H770" s="11" t="s">
        <v>147</v>
      </c>
      <c r="I770" s="28">
        <v>56132.9</v>
      </c>
      <c r="J770" s="28">
        <v>39498.800000000003</v>
      </c>
    </row>
    <row r="771" spans="1:10" x14ac:dyDescent="0.25">
      <c r="A771"/>
      <c r="B771" s="17"/>
      <c r="C771" s="19">
        <v>2015</v>
      </c>
      <c r="D771" s="33" t="s">
        <v>1867</v>
      </c>
      <c r="E771" s="10">
        <v>16745031.300000001</v>
      </c>
      <c r="F771" s="33" t="s">
        <v>1867</v>
      </c>
      <c r="G771" s="10">
        <v>199796</v>
      </c>
      <c r="H771" s="11" t="s">
        <v>1867</v>
      </c>
      <c r="I771" s="11" t="s">
        <v>1867</v>
      </c>
      <c r="J771" s="28">
        <v>44907.3</v>
      </c>
    </row>
    <row r="772" spans="1:10" x14ac:dyDescent="0.25">
      <c r="A772"/>
      <c r="B772" s="17"/>
      <c r="C772" s="19">
        <v>2016</v>
      </c>
      <c r="D772" s="33" t="s">
        <v>1867</v>
      </c>
      <c r="E772" s="10">
        <v>19844540.199999999</v>
      </c>
      <c r="F772" s="10">
        <v>2026822.2</v>
      </c>
      <c r="G772" s="10">
        <v>213779.20000000001</v>
      </c>
      <c r="H772" s="11" t="s">
        <v>147</v>
      </c>
      <c r="I772" s="28">
        <v>91730.9</v>
      </c>
      <c r="J772" s="28">
        <v>63579.1</v>
      </c>
    </row>
    <row r="773" spans="1:10" x14ac:dyDescent="0.25">
      <c r="A773"/>
      <c r="B773" s="17"/>
      <c r="C773" s="19">
        <v>2017</v>
      </c>
      <c r="D773" s="33" t="s">
        <v>1867</v>
      </c>
      <c r="E773" s="33" t="s">
        <v>1867</v>
      </c>
      <c r="F773" s="10">
        <v>2289516.6</v>
      </c>
      <c r="G773" s="10">
        <v>345022.9</v>
      </c>
      <c r="H773" s="11" t="s">
        <v>1867</v>
      </c>
      <c r="I773" s="11" t="s">
        <v>1867</v>
      </c>
      <c r="J773" s="33" t="s">
        <v>1867</v>
      </c>
    </row>
    <row r="774" spans="1:10" x14ac:dyDescent="0.25">
      <c r="A774"/>
      <c r="B774" s="17"/>
      <c r="C774" s="19">
        <v>2018</v>
      </c>
      <c r="D774" s="10">
        <v>42436155.100000001</v>
      </c>
      <c r="E774" s="10">
        <v>24641458.300000001</v>
      </c>
      <c r="F774" s="10">
        <v>2605074.3000000003</v>
      </c>
      <c r="G774" s="10">
        <v>370794.3</v>
      </c>
      <c r="H774" s="11" t="s">
        <v>1867</v>
      </c>
      <c r="I774" s="11" t="s">
        <v>1867</v>
      </c>
      <c r="J774" s="30" t="s">
        <v>1867</v>
      </c>
    </row>
    <row r="775" spans="1:10" x14ac:dyDescent="0.25">
      <c r="A775" s="22" t="s">
        <v>363</v>
      </c>
      <c r="B775" s="17" t="s">
        <v>364</v>
      </c>
      <c r="C775" s="19">
        <v>2013</v>
      </c>
      <c r="D775" s="34" t="s">
        <v>1867</v>
      </c>
      <c r="E775" s="34" t="s">
        <v>1867</v>
      </c>
      <c r="F775" s="10">
        <v>140440.70000000001</v>
      </c>
      <c r="G775" s="10">
        <v>25647.200000000001</v>
      </c>
      <c r="H775" s="11" t="s">
        <v>147</v>
      </c>
      <c r="I775" s="11" t="s">
        <v>147</v>
      </c>
      <c r="J775" s="11" t="s">
        <v>147</v>
      </c>
    </row>
    <row r="776" spans="1:10" x14ac:dyDescent="0.25">
      <c r="A776"/>
      <c r="B776" s="17"/>
      <c r="C776" s="19">
        <v>2014</v>
      </c>
      <c r="D776" s="10">
        <v>2858228.9</v>
      </c>
      <c r="E776" s="10">
        <v>4415952.7</v>
      </c>
      <c r="F776" s="10">
        <v>79197.499999999985</v>
      </c>
      <c r="G776" s="29" t="s">
        <v>1867</v>
      </c>
      <c r="H776" s="11" t="s">
        <v>147</v>
      </c>
      <c r="I776" s="11" t="s">
        <v>1867</v>
      </c>
      <c r="J776" s="11" t="s">
        <v>1867</v>
      </c>
    </row>
    <row r="777" spans="1:10" x14ac:dyDescent="0.25">
      <c r="A777"/>
      <c r="B777" s="17"/>
      <c r="C777" s="19">
        <v>2015</v>
      </c>
      <c r="D777" s="10">
        <v>5961483.2999999998</v>
      </c>
      <c r="E777" s="10">
        <v>6004743</v>
      </c>
      <c r="F777" s="33" t="s">
        <v>1867</v>
      </c>
      <c r="G777" s="11" t="s">
        <v>1867</v>
      </c>
      <c r="H777" s="11" t="s">
        <v>147</v>
      </c>
      <c r="I777" s="11" t="s">
        <v>1867</v>
      </c>
      <c r="J777" s="11" t="s">
        <v>1867</v>
      </c>
    </row>
    <row r="778" spans="1:10" x14ac:dyDescent="0.25">
      <c r="A778"/>
      <c r="B778" s="17"/>
      <c r="C778" s="19">
        <v>2016</v>
      </c>
      <c r="D778" s="10">
        <v>5817057.7000000002</v>
      </c>
      <c r="E778" s="10">
        <v>7177583.4000000004</v>
      </c>
      <c r="F778" s="33" t="s">
        <v>1867</v>
      </c>
      <c r="G778" s="33" t="s">
        <v>1867</v>
      </c>
      <c r="H778" s="11" t="s">
        <v>147</v>
      </c>
      <c r="I778" s="11" t="s">
        <v>1867</v>
      </c>
      <c r="J778" s="11" t="s">
        <v>1867</v>
      </c>
    </row>
    <row r="779" spans="1:10" x14ac:dyDescent="0.25">
      <c r="A779"/>
      <c r="B779" s="17"/>
      <c r="C779" s="19">
        <v>2017</v>
      </c>
      <c r="D779" s="10">
        <v>9705852.5</v>
      </c>
      <c r="E779" s="10">
        <v>10059141</v>
      </c>
      <c r="F779" s="33" t="s">
        <v>1867</v>
      </c>
      <c r="G779" s="10">
        <v>7667.1</v>
      </c>
      <c r="H779" s="11" t="s">
        <v>147</v>
      </c>
      <c r="I779" s="11" t="s">
        <v>1867</v>
      </c>
      <c r="J779" s="11" t="s">
        <v>1867</v>
      </c>
    </row>
    <row r="780" spans="1:10" x14ac:dyDescent="0.25">
      <c r="A780"/>
      <c r="B780" s="17"/>
      <c r="C780" s="19">
        <v>2018</v>
      </c>
      <c r="D780" s="30" t="s">
        <v>1867</v>
      </c>
      <c r="E780" s="30" t="s">
        <v>1867</v>
      </c>
      <c r="F780" s="30" t="s">
        <v>1867</v>
      </c>
      <c r="G780" s="10">
        <v>37190.5</v>
      </c>
      <c r="H780" s="11" t="s">
        <v>147</v>
      </c>
      <c r="I780" s="11" t="s">
        <v>1867</v>
      </c>
      <c r="J780" s="11" t="s">
        <v>1867</v>
      </c>
    </row>
    <row r="781" spans="1:10" x14ac:dyDescent="0.25">
      <c r="A781" s="22" t="s">
        <v>365</v>
      </c>
      <c r="B781" s="17" t="s">
        <v>366</v>
      </c>
      <c r="C781" s="19">
        <v>2013</v>
      </c>
      <c r="D781" s="34" t="s">
        <v>1867</v>
      </c>
      <c r="E781" s="34" t="s">
        <v>1867</v>
      </c>
      <c r="F781" s="10">
        <v>469484.4</v>
      </c>
      <c r="G781" s="34" t="s">
        <v>1867</v>
      </c>
      <c r="H781" s="11" t="s">
        <v>147</v>
      </c>
      <c r="I781" s="28">
        <v>70008.2</v>
      </c>
      <c r="J781" s="11" t="s">
        <v>147</v>
      </c>
    </row>
    <row r="782" spans="1:10" x14ac:dyDescent="0.25">
      <c r="A782"/>
      <c r="B782" s="17"/>
      <c r="C782" s="19">
        <v>2014</v>
      </c>
      <c r="D782" s="30" t="s">
        <v>1868</v>
      </c>
      <c r="E782" s="29" t="s">
        <v>1867</v>
      </c>
      <c r="F782" s="10">
        <v>332899.30000000005</v>
      </c>
      <c r="G782" s="10">
        <v>61844.4</v>
      </c>
      <c r="H782" s="11" t="s">
        <v>147</v>
      </c>
      <c r="I782" s="11" t="s">
        <v>1867</v>
      </c>
      <c r="J782" s="11" t="s">
        <v>1867</v>
      </c>
    </row>
    <row r="783" spans="1:10" x14ac:dyDescent="0.25">
      <c r="A783"/>
      <c r="B783" s="17"/>
      <c r="C783" s="19">
        <v>2015</v>
      </c>
      <c r="D783" s="30" t="s">
        <v>1868</v>
      </c>
      <c r="E783" s="10">
        <v>3673042.7</v>
      </c>
      <c r="F783" s="33" t="s">
        <v>1867</v>
      </c>
      <c r="G783" s="11" t="s">
        <v>1867</v>
      </c>
      <c r="H783" s="11" t="s">
        <v>147</v>
      </c>
      <c r="I783" s="11" t="s">
        <v>1867</v>
      </c>
      <c r="J783" s="11" t="s">
        <v>1867</v>
      </c>
    </row>
    <row r="784" spans="1:10" x14ac:dyDescent="0.25">
      <c r="A784"/>
      <c r="B784" s="17"/>
      <c r="C784" s="19">
        <v>2016</v>
      </c>
      <c r="D784" s="30" t="s">
        <v>1868</v>
      </c>
      <c r="E784" s="10">
        <v>4554630.0999999996</v>
      </c>
      <c r="F784" s="33" t="s">
        <v>1867</v>
      </c>
      <c r="G784" s="33" t="s">
        <v>1867</v>
      </c>
      <c r="H784" s="11" t="s">
        <v>147</v>
      </c>
      <c r="I784" s="11" t="s">
        <v>1867</v>
      </c>
      <c r="J784" s="11" t="s">
        <v>1867</v>
      </c>
    </row>
    <row r="785" spans="1:10" x14ac:dyDescent="0.25">
      <c r="A785"/>
      <c r="B785" s="17"/>
      <c r="C785" s="19">
        <v>2017</v>
      </c>
      <c r="D785" s="30" t="s">
        <v>1868</v>
      </c>
      <c r="E785" s="10">
        <v>4808922</v>
      </c>
      <c r="F785" s="33" t="s">
        <v>1867</v>
      </c>
      <c r="G785" s="10">
        <v>30680.399999999998</v>
      </c>
      <c r="H785" s="11" t="s">
        <v>147</v>
      </c>
      <c r="I785" s="11" t="s">
        <v>1867</v>
      </c>
      <c r="J785" s="11" t="s">
        <v>1867</v>
      </c>
    </row>
    <row r="786" spans="1:10" x14ac:dyDescent="0.25">
      <c r="A786"/>
      <c r="B786" s="17"/>
      <c r="C786" s="19">
        <v>2018</v>
      </c>
      <c r="D786" s="30" t="s">
        <v>1868</v>
      </c>
      <c r="E786" s="10">
        <v>4946547.0999999996</v>
      </c>
      <c r="F786" s="10">
        <v>903874.3</v>
      </c>
      <c r="G786" s="10">
        <v>48198.1</v>
      </c>
      <c r="H786" s="11" t="s">
        <v>147</v>
      </c>
      <c r="I786" s="28">
        <v>878.4</v>
      </c>
      <c r="J786" s="28">
        <v>878.4</v>
      </c>
    </row>
    <row r="787" spans="1:10" x14ac:dyDescent="0.25">
      <c r="A787" s="22" t="s">
        <v>367</v>
      </c>
      <c r="B787" s="17" t="s">
        <v>368</v>
      </c>
      <c r="C787" s="19">
        <v>2013</v>
      </c>
      <c r="D787" s="30" t="s">
        <v>1868</v>
      </c>
      <c r="E787" s="34" t="s">
        <v>1867</v>
      </c>
      <c r="F787" s="10">
        <v>1998.4</v>
      </c>
      <c r="G787" s="30" t="s">
        <v>1868</v>
      </c>
      <c r="H787" s="11" t="s">
        <v>147</v>
      </c>
      <c r="I787" s="11" t="s">
        <v>147</v>
      </c>
      <c r="J787" s="11" t="s">
        <v>147</v>
      </c>
    </row>
    <row r="788" spans="1:10" x14ac:dyDescent="0.25">
      <c r="A788"/>
      <c r="B788" s="17"/>
      <c r="C788" s="19">
        <v>2014</v>
      </c>
      <c r="D788" s="30" t="s">
        <v>1868</v>
      </c>
      <c r="E788" s="29" t="s">
        <v>1867</v>
      </c>
      <c r="F788" s="10">
        <v>1936.5</v>
      </c>
      <c r="G788" s="29" t="s">
        <v>1867</v>
      </c>
      <c r="H788" s="11" t="s">
        <v>147</v>
      </c>
      <c r="I788" s="11" t="s">
        <v>1867</v>
      </c>
      <c r="J788" s="11" t="s">
        <v>1867</v>
      </c>
    </row>
    <row r="789" spans="1:10" x14ac:dyDescent="0.25">
      <c r="A789"/>
      <c r="B789" s="17"/>
      <c r="C789" s="19">
        <v>2015</v>
      </c>
      <c r="D789" s="30" t="s">
        <v>1868</v>
      </c>
      <c r="E789" s="33" t="s">
        <v>1867</v>
      </c>
      <c r="F789" s="10">
        <v>9159.7999999999993</v>
      </c>
      <c r="G789" s="11" t="s">
        <v>1867</v>
      </c>
      <c r="H789" s="11" t="s">
        <v>147</v>
      </c>
      <c r="I789" s="11" t="s">
        <v>1867</v>
      </c>
      <c r="J789" s="11" t="s">
        <v>1867</v>
      </c>
    </row>
    <row r="790" spans="1:10" x14ac:dyDescent="0.25">
      <c r="A790"/>
      <c r="B790" s="17"/>
      <c r="C790" s="19">
        <v>2016</v>
      </c>
      <c r="D790" s="30" t="s">
        <v>1868</v>
      </c>
      <c r="E790" s="10">
        <v>72622</v>
      </c>
      <c r="F790" s="10">
        <v>4304.7999999999993</v>
      </c>
      <c r="G790" s="10">
        <v>174.9</v>
      </c>
      <c r="H790" s="11" t="s">
        <v>147</v>
      </c>
      <c r="I790" s="11" t="s">
        <v>1867</v>
      </c>
      <c r="J790" s="11" t="s">
        <v>1867</v>
      </c>
    </row>
    <row r="791" spans="1:10" x14ac:dyDescent="0.25">
      <c r="A791"/>
      <c r="B791" s="17"/>
      <c r="C791" s="19">
        <v>2017</v>
      </c>
      <c r="D791" s="30" t="s">
        <v>1868</v>
      </c>
      <c r="E791" s="33" t="s">
        <v>1867</v>
      </c>
      <c r="F791" s="10">
        <v>6627.5</v>
      </c>
      <c r="G791" s="10">
        <v>292.89999999999998</v>
      </c>
      <c r="H791" s="11" t="s">
        <v>147</v>
      </c>
      <c r="I791" s="33" t="s">
        <v>1867</v>
      </c>
      <c r="J791" s="28">
        <v>292.89999999999998</v>
      </c>
    </row>
    <row r="792" spans="1:10" x14ac:dyDescent="0.25">
      <c r="A792"/>
      <c r="B792" s="17"/>
      <c r="C792" s="19">
        <v>2018</v>
      </c>
      <c r="D792" s="30" t="s">
        <v>1868</v>
      </c>
      <c r="E792" s="30" t="s">
        <v>1867</v>
      </c>
      <c r="F792" s="10">
        <v>40098.5</v>
      </c>
      <c r="G792" s="10">
        <v>26227.7</v>
      </c>
      <c r="H792" s="11" t="s">
        <v>147</v>
      </c>
      <c r="I792" s="33" t="s">
        <v>1867</v>
      </c>
      <c r="J792" s="33" t="s">
        <v>1867</v>
      </c>
    </row>
    <row r="793" spans="1:10" x14ac:dyDescent="0.25">
      <c r="A793" s="22" t="s">
        <v>369</v>
      </c>
      <c r="B793" s="17" t="s">
        <v>370</v>
      </c>
      <c r="C793" s="19">
        <v>2013</v>
      </c>
      <c r="D793" s="30" t="s">
        <v>1868</v>
      </c>
      <c r="E793" s="34" t="s">
        <v>1867</v>
      </c>
      <c r="F793" s="10">
        <v>1696.4</v>
      </c>
      <c r="G793" s="10">
        <v>1696.4</v>
      </c>
      <c r="H793" s="11" t="s">
        <v>147</v>
      </c>
      <c r="I793" s="28">
        <v>1696.4</v>
      </c>
      <c r="J793" s="28">
        <f>1696.4</f>
        <v>1696.4</v>
      </c>
    </row>
    <row r="794" spans="1:10" x14ac:dyDescent="0.25">
      <c r="A794"/>
      <c r="B794" s="17"/>
      <c r="C794" s="19">
        <v>2014</v>
      </c>
      <c r="D794" s="30" t="s">
        <v>1868</v>
      </c>
      <c r="E794" s="29" t="s">
        <v>1867</v>
      </c>
      <c r="F794" s="10">
        <v>1183.5</v>
      </c>
      <c r="G794" s="10">
        <v>1183.5</v>
      </c>
      <c r="H794" s="11" t="s">
        <v>147</v>
      </c>
      <c r="I794" s="29" t="s">
        <v>1867</v>
      </c>
      <c r="J794" s="28">
        <v>1183.5</v>
      </c>
    </row>
    <row r="795" spans="1:10" x14ac:dyDescent="0.25">
      <c r="A795"/>
      <c r="B795" s="17"/>
      <c r="C795" s="19">
        <v>2015</v>
      </c>
      <c r="D795" s="30" t="s">
        <v>1868</v>
      </c>
      <c r="E795" s="33" t="s">
        <v>1867</v>
      </c>
      <c r="F795" s="10">
        <v>1856.9</v>
      </c>
      <c r="G795" s="10">
        <v>1856.9</v>
      </c>
      <c r="H795" s="11" t="s">
        <v>147</v>
      </c>
      <c r="I795" s="33" t="s">
        <v>1867</v>
      </c>
      <c r="J795" s="28">
        <v>1856.9</v>
      </c>
    </row>
    <row r="796" spans="1:10" x14ac:dyDescent="0.25">
      <c r="A796"/>
      <c r="B796" s="17"/>
      <c r="C796" s="19">
        <v>2016</v>
      </c>
      <c r="D796" s="30" t="s">
        <v>1868</v>
      </c>
      <c r="E796" s="30" t="s">
        <v>1868</v>
      </c>
      <c r="F796" s="10">
        <v>1652.8</v>
      </c>
      <c r="G796" s="10">
        <v>1652.8</v>
      </c>
      <c r="H796" s="11" t="s">
        <v>147</v>
      </c>
      <c r="I796" s="28">
        <v>1652.8</v>
      </c>
      <c r="J796" s="28">
        <v>1652.8</v>
      </c>
    </row>
    <row r="797" spans="1:10" x14ac:dyDescent="0.25">
      <c r="A797"/>
      <c r="B797" s="17"/>
      <c r="C797" s="19">
        <v>2017</v>
      </c>
      <c r="D797" s="30" t="s">
        <v>1868</v>
      </c>
      <c r="E797" s="30" t="s">
        <v>1868</v>
      </c>
      <c r="F797" s="10">
        <v>1685</v>
      </c>
      <c r="G797" s="10">
        <v>1685</v>
      </c>
      <c r="H797" s="11" t="s">
        <v>147</v>
      </c>
      <c r="I797" s="28">
        <v>1685</v>
      </c>
      <c r="J797" s="28">
        <v>1685</v>
      </c>
    </row>
    <row r="798" spans="1:10" x14ac:dyDescent="0.25">
      <c r="A798"/>
      <c r="B798" s="17"/>
      <c r="C798" s="19">
        <v>2018</v>
      </c>
      <c r="D798" s="30" t="s">
        <v>1868</v>
      </c>
      <c r="E798" s="30" t="s">
        <v>1868</v>
      </c>
      <c r="F798" s="10">
        <v>2822</v>
      </c>
      <c r="G798" s="10">
        <v>2822</v>
      </c>
      <c r="H798" s="11" t="s">
        <v>147</v>
      </c>
      <c r="I798" s="33" t="s">
        <v>1867</v>
      </c>
      <c r="J798" s="33" t="s">
        <v>1867</v>
      </c>
    </row>
    <row r="799" spans="1:10" x14ac:dyDescent="0.25">
      <c r="A799" s="22" t="s">
        <v>371</v>
      </c>
      <c r="B799" s="17" t="s">
        <v>372</v>
      </c>
      <c r="C799" s="19">
        <v>2013</v>
      </c>
      <c r="D799" s="10">
        <v>11527848</v>
      </c>
      <c r="E799" s="10">
        <v>1726947.6</v>
      </c>
      <c r="F799" s="10">
        <v>270683.2</v>
      </c>
      <c r="G799" s="10">
        <v>12787.2</v>
      </c>
      <c r="H799" s="11" t="s">
        <v>147</v>
      </c>
      <c r="I799" s="28">
        <v>8356.4</v>
      </c>
      <c r="J799" s="28">
        <f>2189.9-0.1</f>
        <v>2189.8000000000002</v>
      </c>
    </row>
    <row r="800" spans="1:10" x14ac:dyDescent="0.25">
      <c r="A800"/>
      <c r="B800" s="17"/>
      <c r="C800" s="19">
        <v>2014</v>
      </c>
      <c r="D800" s="10">
        <v>11969224</v>
      </c>
      <c r="E800" s="10">
        <v>1453995.5</v>
      </c>
      <c r="F800" s="10">
        <v>68260.7</v>
      </c>
      <c r="G800" s="10">
        <v>25441.8</v>
      </c>
      <c r="H800" s="11" t="s">
        <v>147</v>
      </c>
      <c r="I800" s="28">
        <v>6160.8</v>
      </c>
      <c r="J800" s="28">
        <v>3986.7</v>
      </c>
    </row>
    <row r="801" spans="1:10" x14ac:dyDescent="0.25">
      <c r="A801"/>
      <c r="B801" s="17"/>
      <c r="C801" s="19">
        <v>2015</v>
      </c>
      <c r="D801" s="10">
        <v>13275001.1</v>
      </c>
      <c r="E801" s="10">
        <v>2068377.6000000001</v>
      </c>
      <c r="F801" s="10">
        <v>63020.4</v>
      </c>
      <c r="G801" s="10">
        <v>20278.3</v>
      </c>
      <c r="H801" s="11" t="s">
        <v>147</v>
      </c>
      <c r="I801" s="28">
        <v>7227.3</v>
      </c>
      <c r="J801" s="28">
        <v>4724.2000000000007</v>
      </c>
    </row>
    <row r="802" spans="1:10" x14ac:dyDescent="0.25">
      <c r="A802"/>
      <c r="B802" s="17"/>
      <c r="C802" s="19">
        <v>2016</v>
      </c>
      <c r="D802" s="10">
        <v>14322146.4</v>
      </c>
      <c r="E802" s="11" t="s">
        <v>1867</v>
      </c>
      <c r="F802" s="10">
        <v>127198.7</v>
      </c>
      <c r="G802" s="10">
        <v>37599.800000000003</v>
      </c>
      <c r="H802" s="11" t="s">
        <v>147</v>
      </c>
      <c r="I802" s="11" t="s">
        <v>1867</v>
      </c>
      <c r="J802" s="28">
        <v>6736.3</v>
      </c>
    </row>
    <row r="803" spans="1:10" x14ac:dyDescent="0.25">
      <c r="A803"/>
      <c r="B803" s="17"/>
      <c r="C803" s="19">
        <v>2017</v>
      </c>
      <c r="D803" s="10">
        <v>19916530.699999999</v>
      </c>
      <c r="E803" s="33" t="s">
        <v>1867</v>
      </c>
      <c r="F803" s="10">
        <v>257055.30000000002</v>
      </c>
      <c r="G803" s="10">
        <v>35491.600000000006</v>
      </c>
      <c r="H803" s="11" t="s">
        <v>1867</v>
      </c>
      <c r="I803" s="28">
        <v>16308.1</v>
      </c>
      <c r="J803" s="28">
        <v>8792.2000000000007</v>
      </c>
    </row>
    <row r="804" spans="1:10" x14ac:dyDescent="0.25">
      <c r="A804"/>
      <c r="B804" s="17"/>
      <c r="C804" s="19">
        <v>2018</v>
      </c>
      <c r="D804" s="10">
        <v>24397218.600000001</v>
      </c>
      <c r="E804" s="30" t="s">
        <v>1867</v>
      </c>
      <c r="F804" s="30" t="s">
        <v>1867</v>
      </c>
      <c r="G804" s="10">
        <v>47741.1</v>
      </c>
      <c r="H804" s="11" t="s">
        <v>1867</v>
      </c>
      <c r="I804" s="11" t="s">
        <v>1867</v>
      </c>
      <c r="J804" s="28">
        <v>12628.6</v>
      </c>
    </row>
    <row r="805" spans="1:10" x14ac:dyDescent="0.25">
      <c r="A805" s="22" t="s">
        <v>373</v>
      </c>
      <c r="B805" s="17" t="s">
        <v>374</v>
      </c>
      <c r="C805" s="19">
        <v>2013</v>
      </c>
      <c r="D805" s="30" t="s">
        <v>1868</v>
      </c>
      <c r="E805" s="34" t="s">
        <v>1867</v>
      </c>
      <c r="F805" s="10">
        <v>35345</v>
      </c>
      <c r="G805" s="34" t="s">
        <v>1867</v>
      </c>
      <c r="H805" s="11" t="s">
        <v>147</v>
      </c>
      <c r="I805" s="28">
        <v>508.5</v>
      </c>
      <c r="J805" s="28">
        <v>508.5</v>
      </c>
    </row>
    <row r="806" spans="1:10" x14ac:dyDescent="0.25">
      <c r="A806"/>
      <c r="B806" s="17"/>
      <c r="C806" s="19">
        <v>2014</v>
      </c>
      <c r="D806" s="30" t="s">
        <v>1868</v>
      </c>
      <c r="E806" s="29" t="s">
        <v>1867</v>
      </c>
      <c r="F806" s="10">
        <v>17299.3</v>
      </c>
      <c r="G806" s="10">
        <v>4546.5</v>
      </c>
      <c r="H806" s="11" t="s">
        <v>147</v>
      </c>
      <c r="I806" s="29" t="s">
        <v>1867</v>
      </c>
      <c r="J806" s="29" t="s">
        <v>1867</v>
      </c>
    </row>
    <row r="807" spans="1:10" x14ac:dyDescent="0.25">
      <c r="A807"/>
      <c r="B807" s="17"/>
      <c r="C807" s="19">
        <v>2015</v>
      </c>
      <c r="D807" s="30" t="s">
        <v>1868</v>
      </c>
      <c r="E807" s="33" t="s">
        <v>1867</v>
      </c>
      <c r="F807" s="10">
        <v>22995.300000000003</v>
      </c>
      <c r="G807" s="10">
        <v>7850.6</v>
      </c>
      <c r="H807" s="11" t="s">
        <v>147</v>
      </c>
      <c r="I807" s="33" t="s">
        <v>1867</v>
      </c>
      <c r="J807" s="28">
        <v>1092</v>
      </c>
    </row>
    <row r="808" spans="1:10" x14ac:dyDescent="0.25">
      <c r="A808"/>
      <c r="B808" s="17"/>
      <c r="C808" s="19">
        <v>2016</v>
      </c>
      <c r="D808" s="30" t="s">
        <v>1868</v>
      </c>
      <c r="E808" s="10">
        <v>1712487.4</v>
      </c>
      <c r="F808" s="10">
        <v>151211.09999999998</v>
      </c>
      <c r="G808" s="10">
        <v>11453.699999999999</v>
      </c>
      <c r="H808" s="11" t="s">
        <v>147</v>
      </c>
      <c r="I808" s="33" t="s">
        <v>1867</v>
      </c>
      <c r="J808" s="33" t="s">
        <v>1867</v>
      </c>
    </row>
    <row r="809" spans="1:10" x14ac:dyDescent="0.25">
      <c r="A809"/>
      <c r="B809" s="17"/>
      <c r="C809" s="19">
        <v>2017</v>
      </c>
      <c r="D809" s="30" t="s">
        <v>1868</v>
      </c>
      <c r="E809" s="33" t="s">
        <v>1867</v>
      </c>
      <c r="F809" s="10">
        <v>69716</v>
      </c>
      <c r="G809" s="10">
        <v>42357.2</v>
      </c>
      <c r="H809" s="11" t="s">
        <v>147</v>
      </c>
      <c r="I809" s="33" t="s">
        <v>1867</v>
      </c>
      <c r="J809" s="33" t="s">
        <v>1867</v>
      </c>
    </row>
    <row r="810" spans="1:10" x14ac:dyDescent="0.25">
      <c r="A810"/>
      <c r="B810" s="17"/>
      <c r="C810" s="19">
        <v>2018</v>
      </c>
      <c r="D810" s="30" t="s">
        <v>1868</v>
      </c>
      <c r="E810" s="30" t="s">
        <v>1867</v>
      </c>
      <c r="F810" s="30" t="s">
        <v>1867</v>
      </c>
      <c r="G810" s="10">
        <v>10439.6</v>
      </c>
      <c r="H810" s="11" t="s">
        <v>147</v>
      </c>
      <c r="I810" s="11" t="s">
        <v>1867</v>
      </c>
      <c r="J810" s="11" t="s">
        <v>1867</v>
      </c>
    </row>
    <row r="811" spans="1:10" x14ac:dyDescent="0.25">
      <c r="A811" s="22" t="s">
        <v>375</v>
      </c>
      <c r="B811" s="17" t="s">
        <v>376</v>
      </c>
      <c r="C811" s="19">
        <v>2013</v>
      </c>
      <c r="D811" s="34" t="s">
        <v>1867</v>
      </c>
      <c r="E811" s="34" t="s">
        <v>1867</v>
      </c>
      <c r="F811" s="10">
        <v>442968.4</v>
      </c>
      <c r="G811" s="10">
        <v>92683.9</v>
      </c>
      <c r="H811" s="11" t="s">
        <v>147</v>
      </c>
      <c r="I811" s="28">
        <v>44382.8</v>
      </c>
      <c r="J811" s="28">
        <v>31957.7</v>
      </c>
    </row>
    <row r="812" spans="1:10" x14ac:dyDescent="0.25">
      <c r="A812" s="22" t="s">
        <v>377</v>
      </c>
      <c r="B812" s="17"/>
      <c r="C812" s="19">
        <v>2014</v>
      </c>
      <c r="D812" s="29" t="s">
        <v>1867</v>
      </c>
      <c r="E812" s="29" t="s">
        <v>1867</v>
      </c>
      <c r="F812" s="10">
        <v>580246.39999999991</v>
      </c>
      <c r="G812" s="10">
        <v>104502.2</v>
      </c>
      <c r="H812" s="11" t="s">
        <v>147</v>
      </c>
      <c r="I812" s="28">
        <v>48223.7</v>
      </c>
      <c r="J812" s="28">
        <v>33763.699999999997</v>
      </c>
    </row>
    <row r="813" spans="1:10" x14ac:dyDescent="0.25">
      <c r="A813"/>
      <c r="B813" s="17"/>
      <c r="C813" s="19">
        <v>2015</v>
      </c>
      <c r="D813" s="33" t="s">
        <v>1867</v>
      </c>
      <c r="E813" s="10">
        <v>3660388</v>
      </c>
      <c r="F813" s="33" t="s">
        <v>1867</v>
      </c>
      <c r="G813" s="10">
        <v>104166.2</v>
      </c>
      <c r="H813" s="11" t="s">
        <v>1867</v>
      </c>
      <c r="I813" s="11" t="s">
        <v>1867</v>
      </c>
      <c r="J813" s="28">
        <v>37217</v>
      </c>
    </row>
    <row r="814" spans="1:10" x14ac:dyDescent="0.25">
      <c r="A814"/>
      <c r="B814" s="17"/>
      <c r="C814" s="19">
        <v>2016</v>
      </c>
      <c r="D814" s="33" t="s">
        <v>1867</v>
      </c>
      <c r="E814" s="10">
        <v>3964352.8000000003</v>
      </c>
      <c r="F814" s="10">
        <v>765218.70000000007</v>
      </c>
      <c r="G814" s="10">
        <v>120386.1</v>
      </c>
      <c r="H814" s="11" t="s">
        <v>147</v>
      </c>
      <c r="I814" s="28">
        <v>76971.7</v>
      </c>
      <c r="J814" s="28">
        <v>53254.3</v>
      </c>
    </row>
    <row r="815" spans="1:10" x14ac:dyDescent="0.25">
      <c r="A815"/>
      <c r="B815" s="17"/>
      <c r="C815" s="19">
        <v>2017</v>
      </c>
      <c r="D815" s="33" t="s">
        <v>1867</v>
      </c>
      <c r="E815" s="33" t="s">
        <v>1867</v>
      </c>
      <c r="F815" s="10">
        <v>875827.5</v>
      </c>
      <c r="G815" s="10">
        <v>226848.7</v>
      </c>
      <c r="H815" s="11" t="s">
        <v>147</v>
      </c>
      <c r="I815" s="28">
        <v>110153</v>
      </c>
      <c r="J815" s="28">
        <v>83355.8</v>
      </c>
    </row>
    <row r="816" spans="1:10" x14ac:dyDescent="0.25">
      <c r="A816"/>
      <c r="B816" s="17"/>
      <c r="C816" s="19">
        <v>2018</v>
      </c>
      <c r="D816" s="30" t="s">
        <v>1867</v>
      </c>
      <c r="E816" s="30" t="s">
        <v>1867</v>
      </c>
      <c r="F816" s="10">
        <v>839940.5</v>
      </c>
      <c r="G816" s="10">
        <v>198175.3</v>
      </c>
      <c r="H816" s="11" t="s">
        <v>147</v>
      </c>
      <c r="I816" s="28">
        <v>115873.9</v>
      </c>
      <c r="J816" s="28">
        <v>87491.4</v>
      </c>
    </row>
    <row r="817" spans="1:10" x14ac:dyDescent="0.25">
      <c r="A817" s="20" t="s">
        <v>74</v>
      </c>
      <c r="B817" s="17" t="s">
        <v>378</v>
      </c>
      <c r="C817" s="19">
        <v>2013</v>
      </c>
      <c r="D817" s="34" t="s">
        <v>1867</v>
      </c>
      <c r="E817" s="34" t="s">
        <v>1867</v>
      </c>
      <c r="F817" s="10">
        <v>302.10000000000002</v>
      </c>
      <c r="G817" s="10">
        <v>302.10000000000002</v>
      </c>
      <c r="H817" s="11" t="s">
        <v>147</v>
      </c>
      <c r="I817" s="11" t="s">
        <v>147</v>
      </c>
      <c r="J817" s="11" t="s">
        <v>147</v>
      </c>
    </row>
    <row r="818" spans="1:10" x14ac:dyDescent="0.25">
      <c r="A818"/>
      <c r="B818" s="17"/>
      <c r="C818" s="19">
        <v>2014</v>
      </c>
      <c r="D818" s="29" t="s">
        <v>1867</v>
      </c>
      <c r="E818" s="29" t="s">
        <v>1867</v>
      </c>
      <c r="F818" s="10">
        <v>1125</v>
      </c>
      <c r="G818" s="10">
        <v>1125</v>
      </c>
      <c r="H818" s="11" t="s">
        <v>147</v>
      </c>
      <c r="I818" s="11" t="s">
        <v>147</v>
      </c>
      <c r="J818" s="11" t="s">
        <v>147</v>
      </c>
    </row>
    <row r="819" spans="1:10" x14ac:dyDescent="0.25">
      <c r="A819"/>
      <c r="B819" s="17"/>
      <c r="C819" s="19">
        <v>2015</v>
      </c>
      <c r="D819" s="33" t="s">
        <v>1867</v>
      </c>
      <c r="E819" s="33" t="s">
        <v>1867</v>
      </c>
      <c r="F819" s="10">
        <v>38127.5</v>
      </c>
      <c r="G819" s="10">
        <v>38127.5</v>
      </c>
      <c r="H819" s="11" t="s">
        <v>147</v>
      </c>
      <c r="I819" s="11" t="s">
        <v>147</v>
      </c>
      <c r="J819" s="11" t="s">
        <v>147</v>
      </c>
    </row>
    <row r="820" spans="1:10" x14ac:dyDescent="0.25">
      <c r="A820"/>
      <c r="B820" s="17"/>
      <c r="C820" s="19">
        <v>2016</v>
      </c>
      <c r="D820" s="33" t="s">
        <v>1867</v>
      </c>
      <c r="E820" s="10">
        <v>424290.3</v>
      </c>
      <c r="F820" s="10">
        <v>38875.9</v>
      </c>
      <c r="G820" s="10">
        <v>9051.5</v>
      </c>
      <c r="H820" s="11" t="s">
        <v>147</v>
      </c>
      <c r="I820" s="11" t="s">
        <v>147</v>
      </c>
      <c r="J820" s="11" t="s">
        <v>147</v>
      </c>
    </row>
    <row r="821" spans="1:10" x14ac:dyDescent="0.25">
      <c r="A821"/>
      <c r="B821" s="17"/>
      <c r="C821" s="19">
        <v>2017</v>
      </c>
      <c r="D821" s="33" t="s">
        <v>1867</v>
      </c>
      <c r="E821" s="30" t="s">
        <v>1868</v>
      </c>
      <c r="F821" s="33" t="s">
        <v>1867</v>
      </c>
      <c r="G821" s="33" t="s">
        <v>1867</v>
      </c>
      <c r="H821" s="11" t="s">
        <v>147</v>
      </c>
      <c r="I821" s="11" t="s">
        <v>147</v>
      </c>
      <c r="J821" s="11" t="s">
        <v>147</v>
      </c>
    </row>
    <row r="822" spans="1:10" x14ac:dyDescent="0.25">
      <c r="A822"/>
      <c r="B822" s="17"/>
      <c r="C822" s="19">
        <v>2018</v>
      </c>
      <c r="D822" s="10">
        <v>56575229.799999997</v>
      </c>
      <c r="E822" s="30" t="s">
        <v>1867</v>
      </c>
      <c r="F822" s="30" t="s">
        <v>1867</v>
      </c>
      <c r="G822" s="30" t="s">
        <v>1867</v>
      </c>
      <c r="H822" s="11" t="s">
        <v>147</v>
      </c>
      <c r="I822" s="11" t="s">
        <v>147</v>
      </c>
      <c r="J822" s="11" t="s">
        <v>147</v>
      </c>
    </row>
    <row r="823" spans="1:10" x14ac:dyDescent="0.25">
      <c r="A823" s="20" t="s">
        <v>74</v>
      </c>
      <c r="B823" s="17" t="s">
        <v>379</v>
      </c>
      <c r="C823" s="19">
        <v>2013</v>
      </c>
      <c r="D823" s="34" t="s">
        <v>1867</v>
      </c>
      <c r="E823" s="34" t="s">
        <v>1867</v>
      </c>
      <c r="F823" s="10">
        <v>302.10000000000002</v>
      </c>
      <c r="G823" s="10">
        <v>302.10000000000002</v>
      </c>
      <c r="H823" s="11" t="s">
        <v>147</v>
      </c>
      <c r="I823" s="11" t="s">
        <v>147</v>
      </c>
      <c r="J823" s="11" t="s">
        <v>147</v>
      </c>
    </row>
    <row r="824" spans="1:10" x14ac:dyDescent="0.25">
      <c r="A824"/>
      <c r="B824" s="17"/>
      <c r="C824" s="19">
        <v>2014</v>
      </c>
      <c r="D824" s="29" t="s">
        <v>1867</v>
      </c>
      <c r="E824" s="29" t="s">
        <v>1867</v>
      </c>
      <c r="F824" s="10">
        <v>1125</v>
      </c>
      <c r="G824" s="10">
        <v>1125</v>
      </c>
      <c r="H824" s="11" t="s">
        <v>147</v>
      </c>
      <c r="I824" s="11" t="s">
        <v>147</v>
      </c>
      <c r="J824" s="11" t="s">
        <v>147</v>
      </c>
    </row>
    <row r="825" spans="1:10" x14ac:dyDescent="0.25">
      <c r="A825"/>
      <c r="B825" s="17"/>
      <c r="C825" s="19">
        <v>2015</v>
      </c>
      <c r="D825" s="33" t="s">
        <v>1867</v>
      </c>
      <c r="E825" s="33" t="s">
        <v>1867</v>
      </c>
      <c r="F825" s="10">
        <v>38127.5</v>
      </c>
      <c r="G825" s="10">
        <v>38127.5</v>
      </c>
      <c r="H825" s="11" t="s">
        <v>147</v>
      </c>
      <c r="I825" s="11" t="s">
        <v>147</v>
      </c>
      <c r="J825" s="11" t="s">
        <v>147</v>
      </c>
    </row>
    <row r="826" spans="1:10" x14ac:dyDescent="0.25">
      <c r="A826"/>
      <c r="B826" s="17"/>
      <c r="C826" s="19">
        <v>2016</v>
      </c>
      <c r="D826" s="33" t="s">
        <v>1867</v>
      </c>
      <c r="E826" s="10">
        <v>424290.3</v>
      </c>
      <c r="F826" s="10">
        <v>38875.9</v>
      </c>
      <c r="G826" s="10">
        <v>9051.5</v>
      </c>
      <c r="H826" s="11" t="s">
        <v>147</v>
      </c>
      <c r="I826" s="11" t="s">
        <v>147</v>
      </c>
      <c r="J826" s="11" t="s">
        <v>147</v>
      </c>
    </row>
    <row r="827" spans="1:10" x14ac:dyDescent="0.25">
      <c r="A827"/>
      <c r="B827" s="17"/>
      <c r="C827" s="19">
        <v>2017</v>
      </c>
      <c r="D827" s="33" t="s">
        <v>1867</v>
      </c>
      <c r="E827" s="30" t="s">
        <v>1868</v>
      </c>
      <c r="F827" s="33" t="s">
        <v>1867</v>
      </c>
      <c r="G827" s="33" t="s">
        <v>1867</v>
      </c>
      <c r="H827" s="11" t="s">
        <v>147</v>
      </c>
      <c r="I827" s="11" t="s">
        <v>147</v>
      </c>
      <c r="J827" s="11" t="s">
        <v>147</v>
      </c>
    </row>
    <row r="828" spans="1:10" x14ac:dyDescent="0.25">
      <c r="A828"/>
      <c r="B828" s="17"/>
      <c r="C828" s="19">
        <v>2018</v>
      </c>
      <c r="D828" s="10">
        <v>56575229.799999997</v>
      </c>
      <c r="E828" s="30" t="s">
        <v>1867</v>
      </c>
      <c r="F828" s="30" t="s">
        <v>1867</v>
      </c>
      <c r="G828" s="30" t="s">
        <v>1867</v>
      </c>
      <c r="H828" s="11" t="s">
        <v>147</v>
      </c>
      <c r="I828" s="11" t="s">
        <v>147</v>
      </c>
      <c r="J828" s="11" t="s">
        <v>147</v>
      </c>
    </row>
    <row r="829" spans="1:10" x14ac:dyDescent="0.25">
      <c r="A829" s="22" t="s">
        <v>74</v>
      </c>
      <c r="B829" s="17" t="s">
        <v>380</v>
      </c>
      <c r="C829" s="19">
        <v>2013</v>
      </c>
      <c r="D829" s="34" t="s">
        <v>1867</v>
      </c>
      <c r="E829" s="34" t="s">
        <v>1867</v>
      </c>
      <c r="F829" s="10">
        <v>302.10000000000002</v>
      </c>
      <c r="G829" s="10">
        <v>302.10000000000002</v>
      </c>
      <c r="H829" s="11" t="s">
        <v>147</v>
      </c>
      <c r="I829" s="11" t="s">
        <v>147</v>
      </c>
      <c r="J829" s="11" t="s">
        <v>147</v>
      </c>
    </row>
    <row r="830" spans="1:10" x14ac:dyDescent="0.25">
      <c r="A830"/>
      <c r="B830" s="17"/>
      <c r="C830" s="19">
        <v>2014</v>
      </c>
      <c r="D830" s="29" t="s">
        <v>1867</v>
      </c>
      <c r="E830" s="29" t="s">
        <v>1867</v>
      </c>
      <c r="F830" s="10">
        <v>1125</v>
      </c>
      <c r="G830" s="10">
        <v>1125</v>
      </c>
      <c r="H830" s="11" t="s">
        <v>147</v>
      </c>
      <c r="I830" s="11" t="s">
        <v>147</v>
      </c>
      <c r="J830" s="11" t="s">
        <v>147</v>
      </c>
    </row>
    <row r="831" spans="1:10" x14ac:dyDescent="0.25">
      <c r="A831"/>
      <c r="B831" s="17"/>
      <c r="C831" s="19">
        <v>2015</v>
      </c>
      <c r="D831" s="33" t="s">
        <v>1867</v>
      </c>
      <c r="E831" s="33" t="s">
        <v>1867</v>
      </c>
      <c r="F831" s="10">
        <v>38127.5</v>
      </c>
      <c r="G831" s="10">
        <v>38127.5</v>
      </c>
      <c r="H831" s="11" t="s">
        <v>147</v>
      </c>
      <c r="I831" s="11" t="s">
        <v>147</v>
      </c>
      <c r="J831" s="11" t="s">
        <v>147</v>
      </c>
    </row>
    <row r="832" spans="1:10" x14ac:dyDescent="0.25">
      <c r="A832"/>
      <c r="B832" s="17"/>
      <c r="C832" s="19">
        <v>2016</v>
      </c>
      <c r="D832" s="33" t="s">
        <v>1867</v>
      </c>
      <c r="E832" s="10">
        <v>424290.3</v>
      </c>
      <c r="F832" s="10">
        <v>38875.9</v>
      </c>
      <c r="G832" s="10">
        <v>9051.5</v>
      </c>
      <c r="H832" s="11" t="s">
        <v>147</v>
      </c>
      <c r="I832" s="11" t="s">
        <v>147</v>
      </c>
      <c r="J832" s="11" t="s">
        <v>147</v>
      </c>
    </row>
    <row r="833" spans="1:10" x14ac:dyDescent="0.25">
      <c r="A833"/>
      <c r="B833" s="17"/>
      <c r="C833" s="19">
        <v>2017</v>
      </c>
      <c r="D833" s="33" t="s">
        <v>1867</v>
      </c>
      <c r="E833" s="30" t="s">
        <v>1868</v>
      </c>
      <c r="F833" s="33" t="s">
        <v>1867</v>
      </c>
      <c r="G833" s="33" t="s">
        <v>1867</v>
      </c>
      <c r="H833" s="11" t="s">
        <v>147</v>
      </c>
      <c r="I833" s="11" t="s">
        <v>147</v>
      </c>
      <c r="J833" s="11" t="s">
        <v>147</v>
      </c>
    </row>
    <row r="834" spans="1:10" x14ac:dyDescent="0.25">
      <c r="A834"/>
      <c r="B834" s="17"/>
      <c r="C834" s="19">
        <v>2018</v>
      </c>
      <c r="D834" s="10">
        <v>56575229.799999997</v>
      </c>
      <c r="E834" s="30" t="s">
        <v>1867</v>
      </c>
      <c r="F834" s="30" t="s">
        <v>1867</v>
      </c>
      <c r="G834" s="30" t="s">
        <v>1867</v>
      </c>
      <c r="H834" s="11" t="s">
        <v>147</v>
      </c>
      <c r="I834" s="11" t="s">
        <v>147</v>
      </c>
      <c r="J834" s="11" t="s">
        <v>147</v>
      </c>
    </row>
    <row r="835" spans="1:10" x14ac:dyDescent="0.25">
      <c r="A835" s="20" t="s">
        <v>48</v>
      </c>
      <c r="B835" s="17" t="s">
        <v>9</v>
      </c>
      <c r="C835" s="19">
        <v>2013</v>
      </c>
      <c r="D835" s="30" t="s">
        <v>1868</v>
      </c>
      <c r="E835" s="34" t="s">
        <v>1867</v>
      </c>
      <c r="F835" s="34" t="s">
        <v>1867</v>
      </c>
      <c r="G835" s="10">
        <v>2260326.6</v>
      </c>
      <c r="H835" s="11" t="s">
        <v>1867</v>
      </c>
      <c r="I835" s="11" t="s">
        <v>1867</v>
      </c>
      <c r="J835" s="28">
        <v>1639804.1</v>
      </c>
    </row>
    <row r="836" spans="1:10" x14ac:dyDescent="0.25">
      <c r="A836"/>
      <c r="B836" s="17"/>
      <c r="C836" s="19">
        <v>2014</v>
      </c>
      <c r="D836" s="30" t="s">
        <v>1868</v>
      </c>
      <c r="E836" s="10">
        <v>10699600.600000001</v>
      </c>
      <c r="F836" s="10">
        <v>4436547.7</v>
      </c>
      <c r="G836" s="10">
        <v>2285492</v>
      </c>
      <c r="H836" s="28">
        <v>18843.8</v>
      </c>
      <c r="I836" s="28">
        <v>1819627.3</v>
      </c>
      <c r="J836" s="28">
        <v>1708897.2</v>
      </c>
    </row>
    <row r="837" spans="1:10" x14ac:dyDescent="0.25">
      <c r="A837"/>
      <c r="B837" s="17"/>
      <c r="C837" s="19">
        <v>2015</v>
      </c>
      <c r="D837" s="30" t="s">
        <v>1868</v>
      </c>
      <c r="E837" s="10">
        <v>15643562.4</v>
      </c>
      <c r="F837" s="10">
        <v>6047387.5999999996</v>
      </c>
      <c r="G837" s="10">
        <v>2878410.7</v>
      </c>
      <c r="H837" s="28">
        <v>23531.5</v>
      </c>
      <c r="I837" s="28">
        <v>2225146.5</v>
      </c>
      <c r="J837" s="28">
        <v>2055817.8</v>
      </c>
    </row>
    <row r="838" spans="1:10" x14ac:dyDescent="0.25">
      <c r="A838"/>
      <c r="B838" s="17"/>
      <c r="C838" s="19">
        <v>2016</v>
      </c>
      <c r="D838" s="30" t="s">
        <v>1868</v>
      </c>
      <c r="E838" s="10">
        <v>18111287.800000001</v>
      </c>
      <c r="F838" s="10">
        <v>7843954</v>
      </c>
      <c r="G838" s="10">
        <v>4001489.4</v>
      </c>
      <c r="H838" s="28">
        <v>27481.3</v>
      </c>
      <c r="I838" s="28">
        <v>3243390.6</v>
      </c>
      <c r="J838" s="28">
        <v>2995676</v>
      </c>
    </row>
    <row r="839" spans="1:10" x14ac:dyDescent="0.25">
      <c r="A839"/>
      <c r="B839" s="17"/>
      <c r="C839" s="19">
        <v>2017</v>
      </c>
      <c r="D839" s="30" t="s">
        <v>1868</v>
      </c>
      <c r="E839" s="10">
        <v>21233863.5</v>
      </c>
      <c r="F839" s="10">
        <v>10661349.199999999</v>
      </c>
      <c r="G839" s="10">
        <v>5251402.4000000004</v>
      </c>
      <c r="H839" s="28">
        <v>50602.600000000006</v>
      </c>
      <c r="I839" s="28">
        <v>4645075.2</v>
      </c>
      <c r="J839" s="28">
        <v>4184586.5</v>
      </c>
    </row>
    <row r="840" spans="1:10" x14ac:dyDescent="0.25">
      <c r="A840"/>
      <c r="B840" s="17"/>
      <c r="C840" s="19">
        <v>2018</v>
      </c>
      <c r="D840" s="33" t="s">
        <v>1868</v>
      </c>
      <c r="E840" s="10">
        <v>26246339.599999998</v>
      </c>
      <c r="F840" s="10">
        <v>13762534.699999999</v>
      </c>
      <c r="G840" s="10">
        <v>6652385.5999999996</v>
      </c>
      <c r="H840" s="28">
        <v>62503.4</v>
      </c>
      <c r="I840" s="28">
        <v>5788913.5</v>
      </c>
      <c r="J840" s="28">
        <v>5091645.3</v>
      </c>
    </row>
    <row r="841" spans="1:10" x14ac:dyDescent="0.25">
      <c r="A841" s="20" t="s">
        <v>75</v>
      </c>
      <c r="B841" s="17" t="s">
        <v>381</v>
      </c>
      <c r="C841" s="19">
        <v>2013</v>
      </c>
      <c r="D841" s="30" t="s">
        <v>1868</v>
      </c>
      <c r="E841" s="10">
        <v>2928302.1</v>
      </c>
      <c r="F841" s="10">
        <v>1085639.8999999999</v>
      </c>
      <c r="G841" s="10">
        <v>504639</v>
      </c>
      <c r="H841" s="11" t="s">
        <v>147</v>
      </c>
      <c r="I841" s="28">
        <v>340190.4</v>
      </c>
      <c r="J841" s="28">
        <v>330586.2</v>
      </c>
    </row>
    <row r="842" spans="1:10" x14ac:dyDescent="0.25">
      <c r="A842"/>
      <c r="B842" s="17"/>
      <c r="C842" s="19">
        <v>2014</v>
      </c>
      <c r="D842" s="30" t="s">
        <v>1868</v>
      </c>
      <c r="E842" s="10">
        <v>4178650.8</v>
      </c>
      <c r="F842" s="10">
        <v>1053959.7</v>
      </c>
      <c r="G842" s="10">
        <v>468065.6</v>
      </c>
      <c r="H842" s="11" t="s">
        <v>147</v>
      </c>
      <c r="I842" s="28">
        <v>331632.5</v>
      </c>
      <c r="J842" s="28">
        <v>312060.09999999998</v>
      </c>
    </row>
    <row r="843" spans="1:10" x14ac:dyDescent="0.25">
      <c r="A843"/>
      <c r="B843" s="17"/>
      <c r="C843" s="19">
        <v>2015</v>
      </c>
      <c r="D843" s="30" t="s">
        <v>1868</v>
      </c>
      <c r="E843" s="10">
        <v>5514050.9000000004</v>
      </c>
      <c r="F843" s="10">
        <v>1528737.2000000002</v>
      </c>
      <c r="G843" s="10">
        <v>620600.6</v>
      </c>
      <c r="H843" s="11" t="s">
        <v>147</v>
      </c>
      <c r="I843" s="28">
        <v>383021.3</v>
      </c>
      <c r="J843" s="28">
        <v>371967</v>
      </c>
    </row>
    <row r="844" spans="1:10" x14ac:dyDescent="0.25">
      <c r="A844"/>
      <c r="B844" s="17"/>
      <c r="C844" s="19">
        <v>2016</v>
      </c>
      <c r="D844" s="30" t="s">
        <v>1868</v>
      </c>
      <c r="E844" s="10">
        <v>6227969.3999999994</v>
      </c>
      <c r="F844" s="10">
        <v>1960975.1</v>
      </c>
      <c r="G844" s="10">
        <v>821511.8</v>
      </c>
      <c r="H844" s="11" t="s">
        <v>147</v>
      </c>
      <c r="I844" s="28">
        <v>560187.69999999995</v>
      </c>
      <c r="J844" s="28">
        <v>545721</v>
      </c>
    </row>
    <row r="845" spans="1:10" x14ac:dyDescent="0.25">
      <c r="A845"/>
      <c r="B845" s="17"/>
      <c r="C845" s="19">
        <v>2017</v>
      </c>
      <c r="D845" s="30" t="s">
        <v>1868</v>
      </c>
      <c r="E845" s="10">
        <v>6463855.7000000002</v>
      </c>
      <c r="F845" s="10">
        <v>2840876.9</v>
      </c>
      <c r="G845" s="10">
        <v>1170708.3</v>
      </c>
      <c r="H845" s="11" t="s">
        <v>147</v>
      </c>
      <c r="I845" s="28">
        <v>815928</v>
      </c>
      <c r="J845" s="28">
        <v>785015.1</v>
      </c>
    </row>
    <row r="846" spans="1:10" x14ac:dyDescent="0.25">
      <c r="A846"/>
      <c r="B846" s="17"/>
      <c r="C846" s="19">
        <v>2018</v>
      </c>
      <c r="D846" s="30" t="s">
        <v>1868</v>
      </c>
      <c r="E846" s="10">
        <v>8767096.6999999993</v>
      </c>
      <c r="F846" s="10">
        <v>3850351.6</v>
      </c>
      <c r="G846" s="10">
        <v>1412845.3</v>
      </c>
      <c r="H846" s="11" t="s">
        <v>147</v>
      </c>
      <c r="I846" s="28">
        <v>1015772.4</v>
      </c>
      <c r="J846" s="28">
        <v>968859.4</v>
      </c>
    </row>
    <row r="847" spans="1:10" x14ac:dyDescent="0.25">
      <c r="A847" s="21" t="s">
        <v>382</v>
      </c>
      <c r="B847" s="17" t="s">
        <v>383</v>
      </c>
      <c r="C847" s="19">
        <v>2013</v>
      </c>
      <c r="D847" s="30" t="s">
        <v>1868</v>
      </c>
      <c r="E847" s="10">
        <v>235616.1</v>
      </c>
      <c r="F847" s="10">
        <v>24623.3</v>
      </c>
      <c r="G847" s="10">
        <v>5893.7</v>
      </c>
      <c r="H847" s="11" t="s">
        <v>147</v>
      </c>
      <c r="I847" s="28">
        <v>3291.5</v>
      </c>
      <c r="J847" s="28">
        <f>2774.2-0.1</f>
        <v>2774.1</v>
      </c>
    </row>
    <row r="848" spans="1:10" x14ac:dyDescent="0.25">
      <c r="A848"/>
      <c r="B848" s="17"/>
      <c r="C848" s="19">
        <v>2014</v>
      </c>
      <c r="D848" s="30" t="s">
        <v>1868</v>
      </c>
      <c r="E848" s="10">
        <v>141761.60000000001</v>
      </c>
      <c r="F848" s="10">
        <v>42548.999999999993</v>
      </c>
      <c r="G848" s="10">
        <v>5804.7999999999993</v>
      </c>
      <c r="H848" s="11" t="s">
        <v>147</v>
      </c>
      <c r="I848" s="28">
        <v>3097.2</v>
      </c>
      <c r="J848" s="28">
        <v>2866.2</v>
      </c>
    </row>
    <row r="849" spans="1:10" x14ac:dyDescent="0.25">
      <c r="A849"/>
      <c r="B849" s="17"/>
      <c r="C849" s="19">
        <v>2015</v>
      </c>
      <c r="D849" s="30" t="s">
        <v>1868</v>
      </c>
      <c r="E849" s="10">
        <v>179351.90000000002</v>
      </c>
      <c r="F849" s="10">
        <v>34795.1</v>
      </c>
      <c r="G849" s="10">
        <v>8166.2</v>
      </c>
      <c r="H849" s="11" t="s">
        <v>147</v>
      </c>
      <c r="I849" s="28">
        <v>3914.2</v>
      </c>
      <c r="J849" s="28">
        <v>3914.2</v>
      </c>
    </row>
    <row r="850" spans="1:10" x14ac:dyDescent="0.25">
      <c r="A850"/>
      <c r="B850" s="17"/>
      <c r="C850" s="19">
        <v>2016</v>
      </c>
      <c r="D850" s="30" t="s">
        <v>1868</v>
      </c>
      <c r="E850" s="10">
        <v>209980.2</v>
      </c>
      <c r="F850" s="10">
        <v>58098</v>
      </c>
      <c r="G850" s="10">
        <v>6004</v>
      </c>
      <c r="H850" s="11" t="s">
        <v>147</v>
      </c>
      <c r="I850" s="28">
        <v>4480.3999999999996</v>
      </c>
      <c r="J850" s="28">
        <v>4480.3999999999996</v>
      </c>
    </row>
    <row r="851" spans="1:10" x14ac:dyDescent="0.25">
      <c r="A851"/>
      <c r="B851" s="17"/>
      <c r="C851" s="19">
        <v>2017</v>
      </c>
      <c r="D851" s="30" t="s">
        <v>1868</v>
      </c>
      <c r="E851" s="33" t="s">
        <v>1867</v>
      </c>
      <c r="F851" s="10">
        <v>50189.7</v>
      </c>
      <c r="G851" s="10">
        <v>13434.3</v>
      </c>
      <c r="H851" s="11" t="s">
        <v>147</v>
      </c>
      <c r="I851" s="33" t="s">
        <v>1867</v>
      </c>
      <c r="J851" s="33" t="s">
        <v>1867</v>
      </c>
    </row>
    <row r="852" spans="1:10" x14ac:dyDescent="0.25">
      <c r="A852"/>
      <c r="B852" s="17"/>
      <c r="C852" s="19">
        <v>2018</v>
      </c>
      <c r="D852" s="30" t="s">
        <v>1868</v>
      </c>
      <c r="E852" s="30" t="s">
        <v>1867</v>
      </c>
      <c r="F852" s="10">
        <v>91245.1</v>
      </c>
      <c r="G852" s="30" t="s">
        <v>1867</v>
      </c>
      <c r="H852" s="11" t="s">
        <v>147</v>
      </c>
      <c r="I852" s="30" t="s">
        <v>1867</v>
      </c>
      <c r="J852" s="30" t="s">
        <v>1867</v>
      </c>
    </row>
    <row r="853" spans="1:10" x14ac:dyDescent="0.25">
      <c r="A853" s="22" t="s">
        <v>382</v>
      </c>
      <c r="B853" s="17" t="s">
        <v>384</v>
      </c>
      <c r="C853" s="19">
        <v>2013</v>
      </c>
      <c r="D853" s="30" t="s">
        <v>1868</v>
      </c>
      <c r="E853" s="10">
        <v>235616.1</v>
      </c>
      <c r="F853" s="10">
        <v>24623.3</v>
      </c>
      <c r="G853" s="10">
        <v>5893.7</v>
      </c>
      <c r="H853" s="11" t="s">
        <v>147</v>
      </c>
      <c r="I853" s="28">
        <v>3291.5</v>
      </c>
      <c r="J853" s="28">
        <f>2774.2-0.1</f>
        <v>2774.1</v>
      </c>
    </row>
    <row r="854" spans="1:10" x14ac:dyDescent="0.25">
      <c r="A854"/>
      <c r="B854" s="17"/>
      <c r="C854" s="19">
        <v>2014</v>
      </c>
      <c r="D854" s="30" t="s">
        <v>1868</v>
      </c>
      <c r="E854" s="10">
        <v>141761.60000000001</v>
      </c>
      <c r="F854" s="10">
        <v>42548.999999999993</v>
      </c>
      <c r="G854" s="10">
        <v>5804.7999999999993</v>
      </c>
      <c r="H854" s="11" t="s">
        <v>147</v>
      </c>
      <c r="I854" s="28">
        <v>3097.2</v>
      </c>
      <c r="J854" s="28">
        <v>2866.2</v>
      </c>
    </row>
    <row r="855" spans="1:10" x14ac:dyDescent="0.25">
      <c r="A855"/>
      <c r="B855" s="17"/>
      <c r="C855" s="19">
        <v>2015</v>
      </c>
      <c r="D855" s="30" t="s">
        <v>1868</v>
      </c>
      <c r="E855" s="10">
        <v>179351.90000000002</v>
      </c>
      <c r="F855" s="10">
        <v>34795.1</v>
      </c>
      <c r="G855" s="10">
        <v>8166.2</v>
      </c>
      <c r="H855" s="11" t="s">
        <v>147</v>
      </c>
      <c r="I855" s="28">
        <v>3914.2</v>
      </c>
      <c r="J855" s="28">
        <v>3914.2</v>
      </c>
    </row>
    <row r="856" spans="1:10" x14ac:dyDescent="0.25">
      <c r="A856"/>
      <c r="B856" s="17"/>
      <c r="C856" s="19">
        <v>2016</v>
      </c>
      <c r="D856" s="30" t="s">
        <v>1868</v>
      </c>
      <c r="E856" s="10">
        <v>209980.2</v>
      </c>
      <c r="F856" s="10">
        <v>58098</v>
      </c>
      <c r="G856" s="10">
        <v>6004</v>
      </c>
      <c r="H856" s="11" t="s">
        <v>147</v>
      </c>
      <c r="I856" s="28">
        <v>4480.3999999999996</v>
      </c>
      <c r="J856" s="28">
        <v>4480.3999999999996</v>
      </c>
    </row>
    <row r="857" spans="1:10" x14ac:dyDescent="0.25">
      <c r="A857"/>
      <c r="B857" s="17"/>
      <c r="C857" s="19">
        <v>2017</v>
      </c>
      <c r="D857" s="30" t="s">
        <v>1868</v>
      </c>
      <c r="E857" s="33" t="s">
        <v>1867</v>
      </c>
      <c r="F857" s="10">
        <v>50189.7</v>
      </c>
      <c r="G857" s="10">
        <v>13434.3</v>
      </c>
      <c r="H857" s="11" t="s">
        <v>147</v>
      </c>
      <c r="I857" s="33" t="s">
        <v>1867</v>
      </c>
      <c r="J857" s="33" t="s">
        <v>1867</v>
      </c>
    </row>
    <row r="858" spans="1:10" x14ac:dyDescent="0.25">
      <c r="A858"/>
      <c r="B858" s="17"/>
      <c r="C858" s="19">
        <v>2018</v>
      </c>
      <c r="D858" s="30" t="s">
        <v>1868</v>
      </c>
      <c r="E858" s="30" t="s">
        <v>1867</v>
      </c>
      <c r="F858" s="10">
        <v>91245.1</v>
      </c>
      <c r="G858" s="30" t="s">
        <v>1867</v>
      </c>
      <c r="H858" s="11" t="s">
        <v>147</v>
      </c>
      <c r="I858" s="30" t="s">
        <v>1867</v>
      </c>
      <c r="J858" s="30" t="s">
        <v>1867</v>
      </c>
    </row>
    <row r="859" spans="1:10" x14ac:dyDescent="0.25">
      <c r="A859" s="21" t="s">
        <v>385</v>
      </c>
      <c r="B859" s="17" t="s">
        <v>386</v>
      </c>
      <c r="C859" s="19">
        <v>2013</v>
      </c>
      <c r="D859" s="30" t="s">
        <v>1868</v>
      </c>
      <c r="E859" s="10">
        <v>268166.8</v>
      </c>
      <c r="F859" s="10">
        <v>61539.9</v>
      </c>
      <c r="G859" s="10">
        <v>36674</v>
      </c>
      <c r="H859" s="11" t="s">
        <v>147</v>
      </c>
      <c r="I859" s="28">
        <v>6910.1</v>
      </c>
      <c r="J859" s="28">
        <v>6532.5</v>
      </c>
    </row>
    <row r="860" spans="1:10" x14ac:dyDescent="0.25">
      <c r="A860"/>
      <c r="B860" s="17"/>
      <c r="C860" s="19">
        <v>2014</v>
      </c>
      <c r="D860" s="30" t="s">
        <v>1868</v>
      </c>
      <c r="E860" s="10">
        <v>528845.19999999995</v>
      </c>
      <c r="F860" s="10">
        <v>15264.5</v>
      </c>
      <c r="G860" s="10">
        <v>15016</v>
      </c>
      <c r="H860" s="11" t="s">
        <v>147</v>
      </c>
      <c r="I860" s="28">
        <v>8570.7999999999993</v>
      </c>
      <c r="J860" s="28">
        <v>8570.7999999999993</v>
      </c>
    </row>
    <row r="861" spans="1:10" x14ac:dyDescent="0.25">
      <c r="A861"/>
      <c r="B861" s="17"/>
      <c r="C861" s="19">
        <v>2015</v>
      </c>
      <c r="D861" s="30" t="s">
        <v>1868</v>
      </c>
      <c r="E861" s="10">
        <v>1073535.3</v>
      </c>
      <c r="F861" s="10">
        <v>61937.299999999996</v>
      </c>
      <c r="G861" s="10">
        <v>37396.899999999994</v>
      </c>
      <c r="H861" s="11" t="s">
        <v>147</v>
      </c>
      <c r="I861" s="28">
        <v>24956.6</v>
      </c>
      <c r="J861" s="28">
        <v>24956.6</v>
      </c>
    </row>
    <row r="862" spans="1:10" x14ac:dyDescent="0.25">
      <c r="A862"/>
      <c r="B862" s="17"/>
      <c r="C862" s="19">
        <v>2016</v>
      </c>
      <c r="D862" s="30" t="s">
        <v>1868</v>
      </c>
      <c r="E862" s="10">
        <v>814836.3</v>
      </c>
      <c r="F862" s="10">
        <v>60611.1</v>
      </c>
      <c r="G862" s="10">
        <v>34957</v>
      </c>
      <c r="H862" s="11" t="s">
        <v>147</v>
      </c>
      <c r="I862" s="28">
        <v>29950.799999999999</v>
      </c>
      <c r="J862" s="28">
        <v>29950.799999999999</v>
      </c>
    </row>
    <row r="863" spans="1:10" x14ac:dyDescent="0.25">
      <c r="A863"/>
      <c r="B863" s="17"/>
      <c r="C863" s="19">
        <v>2017</v>
      </c>
      <c r="D863" s="30" t="s">
        <v>1868</v>
      </c>
      <c r="E863" s="10">
        <v>903211.3</v>
      </c>
      <c r="F863" s="10">
        <v>107109.7</v>
      </c>
      <c r="G863" s="10">
        <v>48866.6</v>
      </c>
      <c r="H863" s="11" t="s">
        <v>147</v>
      </c>
      <c r="I863" s="28">
        <v>30614.799999999999</v>
      </c>
      <c r="J863" s="28">
        <v>30614.799999999999</v>
      </c>
    </row>
    <row r="864" spans="1:10" x14ac:dyDescent="0.25">
      <c r="A864"/>
      <c r="B864" s="17"/>
      <c r="C864" s="19">
        <v>2018</v>
      </c>
      <c r="D864" s="30" t="s">
        <v>1868</v>
      </c>
      <c r="E864" s="10">
        <v>1678090.8</v>
      </c>
      <c r="F864" s="10">
        <v>174699.40000000002</v>
      </c>
      <c r="G864" s="10">
        <v>40150.600000000006</v>
      </c>
      <c r="H864" s="11" t="s">
        <v>147</v>
      </c>
      <c r="I864" s="28">
        <v>30659.7</v>
      </c>
      <c r="J864" s="28">
        <v>28112.9</v>
      </c>
    </row>
    <row r="865" spans="1:10" x14ac:dyDescent="0.25">
      <c r="A865" s="22" t="s">
        <v>385</v>
      </c>
      <c r="B865" s="17" t="s">
        <v>387</v>
      </c>
      <c r="C865" s="19">
        <v>2013</v>
      </c>
      <c r="D865" s="30" t="s">
        <v>1868</v>
      </c>
      <c r="E865" s="10">
        <v>268166.8</v>
      </c>
      <c r="F865" s="10">
        <v>61539.9</v>
      </c>
      <c r="G865" s="10">
        <v>36674</v>
      </c>
      <c r="H865" s="11" t="s">
        <v>147</v>
      </c>
      <c r="I865" s="28">
        <v>6910.1</v>
      </c>
      <c r="J865" s="28">
        <v>6532.5</v>
      </c>
    </row>
    <row r="866" spans="1:10" x14ac:dyDescent="0.25">
      <c r="A866"/>
      <c r="B866" s="17"/>
      <c r="C866" s="19">
        <v>2014</v>
      </c>
      <c r="D866" s="30" t="s">
        <v>1868</v>
      </c>
      <c r="E866" s="10">
        <v>528845.19999999995</v>
      </c>
      <c r="F866" s="10">
        <v>15264.5</v>
      </c>
      <c r="G866" s="10">
        <v>15016</v>
      </c>
      <c r="H866" s="11" t="s">
        <v>147</v>
      </c>
      <c r="I866" s="28">
        <v>8570.7999999999993</v>
      </c>
      <c r="J866" s="28">
        <v>8570.7999999999993</v>
      </c>
    </row>
    <row r="867" spans="1:10" x14ac:dyDescent="0.25">
      <c r="A867"/>
      <c r="B867" s="17"/>
      <c r="C867" s="19">
        <v>2015</v>
      </c>
      <c r="D867" s="30" t="s">
        <v>1868</v>
      </c>
      <c r="E867" s="10">
        <v>1073535.3</v>
      </c>
      <c r="F867" s="10">
        <v>61937.299999999996</v>
      </c>
      <c r="G867" s="10">
        <v>37396.899999999994</v>
      </c>
      <c r="H867" s="11" t="s">
        <v>147</v>
      </c>
      <c r="I867" s="28">
        <v>24956.6</v>
      </c>
      <c r="J867" s="28">
        <v>24956.6</v>
      </c>
    </row>
    <row r="868" spans="1:10" x14ac:dyDescent="0.25">
      <c r="A868"/>
      <c r="B868" s="17"/>
      <c r="C868" s="19">
        <v>2016</v>
      </c>
      <c r="D868" s="30" t="s">
        <v>1868</v>
      </c>
      <c r="E868" s="10">
        <v>814836.3</v>
      </c>
      <c r="F868" s="10">
        <v>60611.1</v>
      </c>
      <c r="G868" s="10">
        <v>34957</v>
      </c>
      <c r="H868" s="11" t="s">
        <v>147</v>
      </c>
      <c r="I868" s="28">
        <v>29950.799999999999</v>
      </c>
      <c r="J868" s="28">
        <v>29950.799999999999</v>
      </c>
    </row>
    <row r="869" spans="1:10" x14ac:dyDescent="0.25">
      <c r="A869"/>
      <c r="B869" s="17"/>
      <c r="C869" s="19">
        <v>2017</v>
      </c>
      <c r="D869" s="30" t="s">
        <v>1868</v>
      </c>
      <c r="E869" s="10">
        <v>903211.3</v>
      </c>
      <c r="F869" s="10">
        <v>107109.7</v>
      </c>
      <c r="G869" s="10">
        <v>48866.6</v>
      </c>
      <c r="H869" s="11" t="s">
        <v>147</v>
      </c>
      <c r="I869" s="28">
        <v>30614.799999999999</v>
      </c>
      <c r="J869" s="28">
        <v>30614.799999999999</v>
      </c>
    </row>
    <row r="870" spans="1:10" x14ac:dyDescent="0.25">
      <c r="A870"/>
      <c r="B870" s="17"/>
      <c r="C870" s="19">
        <v>2018</v>
      </c>
      <c r="D870" s="30" t="s">
        <v>1868</v>
      </c>
      <c r="E870" s="10">
        <v>1678090.8</v>
      </c>
      <c r="F870" s="10">
        <v>174699.40000000002</v>
      </c>
      <c r="G870" s="10">
        <v>40150.600000000006</v>
      </c>
      <c r="H870" s="11" t="s">
        <v>147</v>
      </c>
      <c r="I870" s="28">
        <v>30659.7</v>
      </c>
      <c r="J870" s="28">
        <v>28112.9</v>
      </c>
    </row>
    <row r="871" spans="1:10" x14ac:dyDescent="0.25">
      <c r="A871" s="21" t="s">
        <v>388</v>
      </c>
      <c r="B871" s="17" t="s">
        <v>389</v>
      </c>
      <c r="C871" s="19">
        <v>2013</v>
      </c>
      <c r="D871" s="30" t="s">
        <v>1868</v>
      </c>
      <c r="E871" s="10">
        <v>61119.4</v>
      </c>
      <c r="F871" s="10">
        <v>44321.1</v>
      </c>
      <c r="G871" s="10">
        <v>37212.5</v>
      </c>
      <c r="H871" s="11" t="s">
        <v>147</v>
      </c>
      <c r="I871" s="28">
        <v>35921.5</v>
      </c>
      <c r="J871" s="28">
        <v>35921.5</v>
      </c>
    </row>
    <row r="872" spans="1:10" x14ac:dyDescent="0.25">
      <c r="A872"/>
      <c r="B872" s="17"/>
      <c r="C872" s="19">
        <v>2014</v>
      </c>
      <c r="D872" s="30" t="s">
        <v>1868</v>
      </c>
      <c r="E872" s="10">
        <v>65547.899999999994</v>
      </c>
      <c r="F872" s="10">
        <v>39725.9</v>
      </c>
      <c r="G872" s="10">
        <v>37588.799999999996</v>
      </c>
      <c r="H872" s="11" t="s">
        <v>147</v>
      </c>
      <c r="I872" s="28">
        <v>33348.300000000003</v>
      </c>
      <c r="J872" s="28">
        <v>31490.1</v>
      </c>
    </row>
    <row r="873" spans="1:10" x14ac:dyDescent="0.25">
      <c r="A873"/>
      <c r="B873" s="17"/>
      <c r="C873" s="19">
        <v>2015</v>
      </c>
      <c r="D873" s="30" t="s">
        <v>1868</v>
      </c>
      <c r="E873" s="10">
        <v>177227.9</v>
      </c>
      <c r="F873" s="10">
        <v>44448.7</v>
      </c>
      <c r="G873" s="10">
        <v>42677.599999999999</v>
      </c>
      <c r="H873" s="11" t="s">
        <v>147</v>
      </c>
      <c r="I873" s="28">
        <v>37288.6</v>
      </c>
      <c r="J873" s="28">
        <f>35977.6-0.2</f>
        <v>35977.4</v>
      </c>
    </row>
    <row r="874" spans="1:10" x14ac:dyDescent="0.25">
      <c r="A874"/>
      <c r="B874" s="17"/>
      <c r="C874" s="19">
        <v>2016</v>
      </c>
      <c r="D874" s="30" t="s">
        <v>1868</v>
      </c>
      <c r="E874" s="10">
        <v>141841.20000000001</v>
      </c>
      <c r="F874" s="10">
        <v>93870.7</v>
      </c>
      <c r="G874" s="10">
        <v>92670.6</v>
      </c>
      <c r="H874" s="11" t="s">
        <v>147</v>
      </c>
      <c r="I874" s="28">
        <v>58500.5</v>
      </c>
      <c r="J874" s="28">
        <v>57300.4</v>
      </c>
    </row>
    <row r="875" spans="1:10" x14ac:dyDescent="0.25">
      <c r="A875"/>
      <c r="B875" s="17"/>
      <c r="C875" s="19">
        <v>2017</v>
      </c>
      <c r="D875" s="30" t="s">
        <v>1868</v>
      </c>
      <c r="E875" s="33" t="s">
        <v>1867</v>
      </c>
      <c r="F875" s="10">
        <v>137669.5</v>
      </c>
      <c r="G875" s="10">
        <v>108091.59999999999</v>
      </c>
      <c r="H875" s="11" t="s">
        <v>147</v>
      </c>
      <c r="I875" s="33" t="s">
        <v>1867</v>
      </c>
      <c r="J875" s="33" t="s">
        <v>1867</v>
      </c>
    </row>
    <row r="876" spans="1:10" x14ac:dyDescent="0.25">
      <c r="A876"/>
      <c r="B876" s="17"/>
      <c r="C876" s="19">
        <v>2018</v>
      </c>
      <c r="D876" s="30" t="s">
        <v>1868</v>
      </c>
      <c r="E876" s="30" t="s">
        <v>1867</v>
      </c>
      <c r="F876" s="10">
        <v>207344.8</v>
      </c>
      <c r="G876" s="10">
        <v>174793.7</v>
      </c>
      <c r="H876" s="11" t="s">
        <v>147</v>
      </c>
      <c r="I876" s="30" t="s">
        <v>1867</v>
      </c>
      <c r="J876" s="28">
        <v>161219.1</v>
      </c>
    </row>
    <row r="877" spans="1:10" x14ac:dyDescent="0.25">
      <c r="A877" s="22" t="s">
        <v>388</v>
      </c>
      <c r="B877" s="17" t="s">
        <v>390</v>
      </c>
      <c r="C877" s="19">
        <v>2013</v>
      </c>
      <c r="D877" s="30" t="s">
        <v>1868</v>
      </c>
      <c r="E877" s="10">
        <v>61119.4</v>
      </c>
      <c r="F877" s="10">
        <v>44321.1</v>
      </c>
      <c r="G877" s="10">
        <v>37212.5</v>
      </c>
      <c r="H877" s="11" t="s">
        <v>147</v>
      </c>
      <c r="I877" s="28">
        <v>35921.5</v>
      </c>
      <c r="J877" s="28">
        <v>35921.5</v>
      </c>
    </row>
    <row r="878" spans="1:10" x14ac:dyDescent="0.25">
      <c r="A878"/>
      <c r="B878" s="17"/>
      <c r="C878" s="19">
        <v>2014</v>
      </c>
      <c r="D878" s="30" t="s">
        <v>1868</v>
      </c>
      <c r="E878" s="10">
        <v>65547.899999999994</v>
      </c>
      <c r="F878" s="10">
        <v>39725.9</v>
      </c>
      <c r="G878" s="10">
        <v>37588.799999999996</v>
      </c>
      <c r="H878" s="11" t="s">
        <v>147</v>
      </c>
      <c r="I878" s="28">
        <v>33348.300000000003</v>
      </c>
      <c r="J878" s="28">
        <v>31490.1</v>
      </c>
    </row>
    <row r="879" spans="1:10" x14ac:dyDescent="0.25">
      <c r="A879"/>
      <c r="B879" s="17"/>
      <c r="C879" s="19">
        <v>2015</v>
      </c>
      <c r="D879" s="30" t="s">
        <v>1868</v>
      </c>
      <c r="E879" s="10">
        <v>177227.9</v>
      </c>
      <c r="F879" s="10">
        <v>44448.7</v>
      </c>
      <c r="G879" s="10">
        <v>42677.599999999999</v>
      </c>
      <c r="H879" s="11" t="s">
        <v>147</v>
      </c>
      <c r="I879" s="28">
        <v>37288.6</v>
      </c>
      <c r="J879" s="28">
        <f>35977.6-0.2</f>
        <v>35977.4</v>
      </c>
    </row>
    <row r="880" spans="1:10" x14ac:dyDescent="0.25">
      <c r="A880"/>
      <c r="B880" s="17"/>
      <c r="C880" s="19">
        <v>2016</v>
      </c>
      <c r="D880" s="30" t="s">
        <v>1868</v>
      </c>
      <c r="E880" s="10">
        <v>141841.20000000001</v>
      </c>
      <c r="F880" s="10">
        <v>93870.7</v>
      </c>
      <c r="G880" s="10">
        <v>92670.6</v>
      </c>
      <c r="H880" s="11" t="s">
        <v>147</v>
      </c>
      <c r="I880" s="28">
        <v>58500.5</v>
      </c>
      <c r="J880" s="28">
        <v>57300.4</v>
      </c>
    </row>
    <row r="881" spans="1:10" x14ac:dyDescent="0.25">
      <c r="A881"/>
      <c r="B881" s="17"/>
      <c r="C881" s="19">
        <v>2017</v>
      </c>
      <c r="D881" s="30" t="s">
        <v>1868</v>
      </c>
      <c r="E881" s="33" t="s">
        <v>1867</v>
      </c>
      <c r="F881" s="10">
        <v>137669.5</v>
      </c>
      <c r="G881" s="10">
        <v>108091.59999999999</v>
      </c>
      <c r="H881" s="11" t="s">
        <v>147</v>
      </c>
      <c r="I881" s="33" t="s">
        <v>1867</v>
      </c>
      <c r="J881" s="33" t="s">
        <v>1867</v>
      </c>
    </row>
    <row r="882" spans="1:10" x14ac:dyDescent="0.25">
      <c r="A882"/>
      <c r="B882" s="17"/>
      <c r="C882" s="19">
        <v>2018</v>
      </c>
      <c r="D882" s="30" t="s">
        <v>1868</v>
      </c>
      <c r="E882" s="30" t="s">
        <v>1867</v>
      </c>
      <c r="F882" s="10">
        <v>207344.8</v>
      </c>
      <c r="G882" s="10">
        <v>174793.7</v>
      </c>
      <c r="H882" s="11" t="s">
        <v>147</v>
      </c>
      <c r="I882" s="30" t="s">
        <v>1867</v>
      </c>
      <c r="J882" s="28">
        <v>161219.1</v>
      </c>
    </row>
    <row r="883" spans="1:10" x14ac:dyDescent="0.25">
      <c r="A883" s="21" t="s">
        <v>391</v>
      </c>
      <c r="B883" s="17" t="s">
        <v>392</v>
      </c>
      <c r="C883" s="19">
        <v>2013</v>
      </c>
      <c r="D883" s="30" t="s">
        <v>1868</v>
      </c>
      <c r="E883" s="10">
        <v>2363399.8000000003</v>
      </c>
      <c r="F883" s="10">
        <v>955155.60000000009</v>
      </c>
      <c r="G883" s="10">
        <v>424858.8</v>
      </c>
      <c r="H883" s="11" t="s">
        <v>147</v>
      </c>
      <c r="I883" s="28">
        <v>294067.3</v>
      </c>
      <c r="J883" s="28">
        <v>285358.09999999998</v>
      </c>
    </row>
    <row r="884" spans="1:10" x14ac:dyDescent="0.25">
      <c r="A884"/>
      <c r="B884" s="17"/>
      <c r="C884" s="19">
        <v>2014</v>
      </c>
      <c r="D884" s="30" t="s">
        <v>1868</v>
      </c>
      <c r="E884" s="10">
        <v>3442496.0999999996</v>
      </c>
      <c r="F884" s="10">
        <v>956420.3</v>
      </c>
      <c r="G884" s="10">
        <v>409656</v>
      </c>
      <c r="H884" s="11" t="s">
        <v>147</v>
      </c>
      <c r="I884" s="28">
        <v>286616.2</v>
      </c>
      <c r="J884" s="28">
        <v>269133</v>
      </c>
    </row>
    <row r="885" spans="1:10" x14ac:dyDescent="0.25">
      <c r="A885"/>
      <c r="B885" s="17"/>
      <c r="C885" s="19">
        <v>2015</v>
      </c>
      <c r="D885" s="30" t="s">
        <v>1868</v>
      </c>
      <c r="E885" s="10">
        <v>4083935.8</v>
      </c>
      <c r="F885" s="10">
        <v>1387556.1</v>
      </c>
      <c r="G885" s="10">
        <v>532359.9</v>
      </c>
      <c r="H885" s="11" t="s">
        <v>147</v>
      </c>
      <c r="I885" s="28">
        <v>316861.90000000002</v>
      </c>
      <c r="J885" s="28">
        <v>307118.8</v>
      </c>
    </row>
    <row r="886" spans="1:10" x14ac:dyDescent="0.25">
      <c r="A886"/>
      <c r="B886" s="17"/>
      <c r="C886" s="19">
        <v>2016</v>
      </c>
      <c r="D886" s="30" t="s">
        <v>1868</v>
      </c>
      <c r="E886" s="10">
        <v>5061311.7</v>
      </c>
      <c r="F886" s="10">
        <v>1748395.3</v>
      </c>
      <c r="G886" s="10">
        <v>687880.2</v>
      </c>
      <c r="H886" s="11" t="s">
        <v>147</v>
      </c>
      <c r="I886" s="28">
        <v>467256</v>
      </c>
      <c r="J886" s="28">
        <v>453989.4</v>
      </c>
    </row>
    <row r="887" spans="1:10" x14ac:dyDescent="0.25">
      <c r="A887"/>
      <c r="B887" s="17"/>
      <c r="C887" s="19">
        <v>2017</v>
      </c>
      <c r="D887" s="30" t="s">
        <v>1868</v>
      </c>
      <c r="E887" s="10">
        <v>5267180.5999999996</v>
      </c>
      <c r="F887" s="10">
        <v>2545908</v>
      </c>
      <c r="G887" s="10">
        <v>1000315.8</v>
      </c>
      <c r="H887" s="11" t="s">
        <v>147</v>
      </c>
      <c r="I887" s="28">
        <v>678407.3</v>
      </c>
      <c r="J887" s="28">
        <v>649345.30000000005</v>
      </c>
    </row>
    <row r="888" spans="1:10" x14ac:dyDescent="0.25">
      <c r="A888"/>
      <c r="B888" s="17"/>
      <c r="C888" s="19">
        <v>2018</v>
      </c>
      <c r="D888" s="30" t="s">
        <v>1868</v>
      </c>
      <c r="E888" s="10">
        <v>6807390.7999999998</v>
      </c>
      <c r="F888" s="10">
        <v>3377062.3</v>
      </c>
      <c r="G888" s="10">
        <v>1178228.8999999999</v>
      </c>
      <c r="H888" s="11" t="s">
        <v>147</v>
      </c>
      <c r="I888" s="28">
        <v>811735</v>
      </c>
      <c r="J888" s="28">
        <v>769121.1</v>
      </c>
    </row>
    <row r="889" spans="1:10" x14ac:dyDescent="0.25">
      <c r="A889" s="22" t="s">
        <v>393</v>
      </c>
      <c r="B889" s="17" t="s">
        <v>394</v>
      </c>
      <c r="C889" s="19">
        <v>2013</v>
      </c>
      <c r="D889" s="30" t="s">
        <v>1868</v>
      </c>
      <c r="E889" s="10">
        <v>123599.3</v>
      </c>
      <c r="F889" s="10">
        <v>26738.199999999997</v>
      </c>
      <c r="G889" s="34" t="s">
        <v>1867</v>
      </c>
      <c r="H889" s="11" t="s">
        <v>147</v>
      </c>
      <c r="I889" s="28">
        <v>6295.5</v>
      </c>
      <c r="J889" s="28">
        <v>5996.6</v>
      </c>
    </row>
    <row r="890" spans="1:10" x14ac:dyDescent="0.25">
      <c r="A890"/>
      <c r="B890" s="17"/>
      <c r="C890" s="19">
        <v>2014</v>
      </c>
      <c r="D890" s="30" t="s">
        <v>1868</v>
      </c>
      <c r="E890" s="10">
        <v>177868.6</v>
      </c>
      <c r="F890" s="10">
        <v>23454.6</v>
      </c>
      <c r="G890" s="10">
        <v>11745.099999999999</v>
      </c>
      <c r="H890" s="11" t="s">
        <v>147</v>
      </c>
      <c r="I890" s="28">
        <v>5481.9</v>
      </c>
      <c r="J890" s="28">
        <v>5481.9</v>
      </c>
    </row>
    <row r="891" spans="1:10" x14ac:dyDescent="0.25">
      <c r="A891"/>
      <c r="B891" s="17"/>
      <c r="C891" s="19">
        <v>2015</v>
      </c>
      <c r="D891" s="30" t="s">
        <v>1868</v>
      </c>
      <c r="E891" s="33" t="s">
        <v>1867</v>
      </c>
      <c r="F891" s="10">
        <v>35093.700000000004</v>
      </c>
      <c r="G891" s="10">
        <v>9215.2999999999993</v>
      </c>
      <c r="H891" s="11" t="s">
        <v>147</v>
      </c>
      <c r="I891" s="33" t="s">
        <v>1867</v>
      </c>
      <c r="J891" s="28">
        <v>6765.6</v>
      </c>
    </row>
    <row r="892" spans="1:10" x14ac:dyDescent="0.25">
      <c r="A892"/>
      <c r="B892" s="17"/>
      <c r="C892" s="19">
        <v>2016</v>
      </c>
      <c r="D892" s="30" t="s">
        <v>1868</v>
      </c>
      <c r="E892" s="10">
        <v>498800.9</v>
      </c>
      <c r="F892" s="10">
        <v>33457.100000000006</v>
      </c>
      <c r="G892" s="10">
        <v>10188.200000000001</v>
      </c>
      <c r="H892" s="11" t="s">
        <v>147</v>
      </c>
      <c r="I892" s="11" t="s">
        <v>1867</v>
      </c>
      <c r="J892" s="28">
        <v>6700.8</v>
      </c>
    </row>
    <row r="893" spans="1:10" x14ac:dyDescent="0.25">
      <c r="A893"/>
      <c r="B893" s="17"/>
      <c r="C893" s="19">
        <v>2017</v>
      </c>
      <c r="D893" s="30" t="s">
        <v>1868</v>
      </c>
      <c r="E893" s="33" t="s">
        <v>1867</v>
      </c>
      <c r="F893" s="10">
        <v>99962.2</v>
      </c>
      <c r="G893" s="10">
        <v>11526.8</v>
      </c>
      <c r="H893" s="11" t="s">
        <v>147</v>
      </c>
      <c r="I893" s="28">
        <v>8190.3</v>
      </c>
      <c r="J893" s="33" t="s">
        <v>1867</v>
      </c>
    </row>
    <row r="894" spans="1:10" x14ac:dyDescent="0.25">
      <c r="A894"/>
      <c r="B894" s="17"/>
      <c r="C894" s="19">
        <v>2018</v>
      </c>
      <c r="D894" s="30" t="s">
        <v>1868</v>
      </c>
      <c r="E894" s="30" t="s">
        <v>1867</v>
      </c>
      <c r="F894" s="30" t="s">
        <v>1867</v>
      </c>
      <c r="G894" s="10">
        <v>13452.400000000001</v>
      </c>
      <c r="H894" s="11" t="s">
        <v>147</v>
      </c>
      <c r="I894" s="33" t="s">
        <v>1867</v>
      </c>
      <c r="J894" s="30" t="s">
        <v>1867</v>
      </c>
    </row>
    <row r="895" spans="1:10" x14ac:dyDescent="0.25">
      <c r="A895" s="22" t="s">
        <v>395</v>
      </c>
      <c r="B895" s="17" t="s">
        <v>396</v>
      </c>
      <c r="C895" s="19">
        <v>2013</v>
      </c>
      <c r="D895" s="30" t="s">
        <v>1868</v>
      </c>
      <c r="E895" s="10">
        <v>1390478.6</v>
      </c>
      <c r="F895" s="10">
        <v>544822.4</v>
      </c>
      <c r="G895" s="10">
        <v>317196.5</v>
      </c>
      <c r="H895" s="11" t="s">
        <v>147</v>
      </c>
      <c r="I895" s="28">
        <v>207984.2</v>
      </c>
      <c r="J895" s="28">
        <v>205852.5</v>
      </c>
    </row>
    <row r="896" spans="1:10" x14ac:dyDescent="0.25">
      <c r="A896"/>
      <c r="B896" s="17"/>
      <c r="C896" s="19">
        <v>2014</v>
      </c>
      <c r="D896" s="30" t="s">
        <v>1868</v>
      </c>
      <c r="E896" s="29" t="s">
        <v>1867</v>
      </c>
      <c r="F896" s="10">
        <v>438175.5</v>
      </c>
      <c r="G896" s="10">
        <v>257530.5</v>
      </c>
      <c r="H896" s="11" t="s">
        <v>147</v>
      </c>
      <c r="I896" s="29" t="s">
        <v>1867</v>
      </c>
      <c r="J896" s="28">
        <v>185841.5</v>
      </c>
    </row>
    <row r="897" spans="1:10" x14ac:dyDescent="0.25">
      <c r="A897"/>
      <c r="B897" s="17"/>
      <c r="C897" s="19">
        <v>2015</v>
      </c>
      <c r="D897" s="30" t="s">
        <v>1868</v>
      </c>
      <c r="E897" s="10">
        <v>2548810.4</v>
      </c>
      <c r="F897" s="10">
        <v>592092.4</v>
      </c>
      <c r="G897" s="10">
        <v>301217.7</v>
      </c>
      <c r="H897" s="11" t="s">
        <v>147</v>
      </c>
      <c r="I897" s="28">
        <v>201259.2</v>
      </c>
      <c r="J897" s="28">
        <v>191681.4</v>
      </c>
    </row>
    <row r="898" spans="1:10" x14ac:dyDescent="0.25">
      <c r="A898"/>
      <c r="B898" s="17"/>
      <c r="C898" s="19">
        <v>2016</v>
      </c>
      <c r="D898" s="30" t="s">
        <v>1868</v>
      </c>
      <c r="E898" s="10">
        <v>3131734.8</v>
      </c>
      <c r="F898" s="10">
        <v>872780.70000000007</v>
      </c>
      <c r="G898" s="10">
        <v>445884.3</v>
      </c>
      <c r="H898" s="11" t="s">
        <v>147</v>
      </c>
      <c r="I898" s="28">
        <v>297730.90000000002</v>
      </c>
      <c r="J898" s="28">
        <v>290853.3</v>
      </c>
    </row>
    <row r="899" spans="1:10" x14ac:dyDescent="0.25">
      <c r="A899"/>
      <c r="B899" s="17"/>
      <c r="C899" s="19">
        <v>2017</v>
      </c>
      <c r="D899" s="30" t="s">
        <v>1868</v>
      </c>
      <c r="E899" s="10">
        <v>3589995.1</v>
      </c>
      <c r="F899" s="10">
        <v>1304493.2000000002</v>
      </c>
      <c r="G899" s="10">
        <v>650212.6</v>
      </c>
      <c r="H899" s="11" t="s">
        <v>147</v>
      </c>
      <c r="I899" s="28">
        <v>429882.4</v>
      </c>
      <c r="J899" s="28">
        <v>415724</v>
      </c>
    </row>
    <row r="900" spans="1:10" x14ac:dyDescent="0.25">
      <c r="A900"/>
      <c r="B900" s="17"/>
      <c r="C900" s="19">
        <v>2018</v>
      </c>
      <c r="D900" s="30" t="s">
        <v>1868</v>
      </c>
      <c r="E900" s="10">
        <v>4251337</v>
      </c>
      <c r="F900" s="10">
        <v>1672851.3</v>
      </c>
      <c r="G900" s="10">
        <v>746255.3</v>
      </c>
      <c r="H900" s="11" t="s">
        <v>147</v>
      </c>
      <c r="I900" s="28">
        <v>529692.80000000005</v>
      </c>
      <c r="J900" s="28">
        <v>493822.2</v>
      </c>
    </row>
    <row r="901" spans="1:10" x14ac:dyDescent="0.25">
      <c r="A901" s="22" t="s">
        <v>397</v>
      </c>
      <c r="B901" s="17" t="s">
        <v>398</v>
      </c>
      <c r="C901" s="19">
        <v>2013</v>
      </c>
      <c r="D901" s="30" t="s">
        <v>1868</v>
      </c>
      <c r="E901" s="34" t="s">
        <v>1867</v>
      </c>
      <c r="F901" s="10">
        <v>17100.099999999999</v>
      </c>
      <c r="G901" s="34" t="s">
        <v>1867</v>
      </c>
      <c r="H901" s="11" t="s">
        <v>147</v>
      </c>
      <c r="I901" s="28">
        <v>5091.2</v>
      </c>
      <c r="J901" s="28">
        <v>5091.2</v>
      </c>
    </row>
    <row r="902" spans="1:10" x14ac:dyDescent="0.25">
      <c r="A902"/>
      <c r="B902" s="17"/>
      <c r="C902" s="19">
        <v>2014</v>
      </c>
      <c r="D902" s="30" t="s">
        <v>1868</v>
      </c>
      <c r="E902" s="29" t="s">
        <v>1867</v>
      </c>
      <c r="F902" s="10">
        <v>13281.9</v>
      </c>
      <c r="G902" s="10">
        <v>4535.7</v>
      </c>
      <c r="H902" s="11" t="s">
        <v>147</v>
      </c>
      <c r="I902" s="29" t="s">
        <v>1867</v>
      </c>
      <c r="J902" s="28">
        <v>3746.7</v>
      </c>
    </row>
    <row r="903" spans="1:10" x14ac:dyDescent="0.25">
      <c r="A903"/>
      <c r="B903" s="17"/>
      <c r="C903" s="19">
        <v>2015</v>
      </c>
      <c r="D903" s="30" t="s">
        <v>1868</v>
      </c>
      <c r="E903" s="33" t="s">
        <v>1867</v>
      </c>
      <c r="F903" s="10">
        <v>23907.1</v>
      </c>
      <c r="G903" s="10">
        <v>6741.5</v>
      </c>
      <c r="H903" s="11" t="s">
        <v>147</v>
      </c>
      <c r="I903" s="33" t="s">
        <v>1867</v>
      </c>
      <c r="J903" s="28">
        <v>4344.3999999999996</v>
      </c>
    </row>
    <row r="904" spans="1:10" x14ac:dyDescent="0.25">
      <c r="A904"/>
      <c r="B904" s="17"/>
      <c r="C904" s="19">
        <v>2016</v>
      </c>
      <c r="D904" s="30" t="s">
        <v>1868</v>
      </c>
      <c r="E904" s="10">
        <v>377573.6</v>
      </c>
      <c r="F904" s="10">
        <v>28339.3</v>
      </c>
      <c r="G904" s="10">
        <v>7034.2</v>
      </c>
      <c r="H904" s="11" t="s">
        <v>147</v>
      </c>
      <c r="I904" s="33" t="s">
        <v>1867</v>
      </c>
      <c r="J904" s="28">
        <v>4893.7</v>
      </c>
    </row>
    <row r="905" spans="1:10" x14ac:dyDescent="0.25">
      <c r="A905"/>
      <c r="B905" s="17"/>
      <c r="C905" s="19">
        <v>2017</v>
      </c>
      <c r="D905" s="30" t="s">
        <v>1868</v>
      </c>
      <c r="E905" s="33" t="s">
        <v>1867</v>
      </c>
      <c r="F905" s="10">
        <v>51008.100000000006</v>
      </c>
      <c r="G905" s="10">
        <v>9083.4000000000015</v>
      </c>
      <c r="H905" s="11" t="s">
        <v>147</v>
      </c>
      <c r="I905" s="33" t="s">
        <v>1867</v>
      </c>
      <c r="J905" s="33" t="s">
        <v>1867</v>
      </c>
    </row>
    <row r="906" spans="1:10" x14ac:dyDescent="0.25">
      <c r="A906"/>
      <c r="B906" s="17"/>
      <c r="C906" s="19">
        <v>2018</v>
      </c>
      <c r="D906" s="30" t="s">
        <v>1868</v>
      </c>
      <c r="E906" s="30" t="s">
        <v>1867</v>
      </c>
      <c r="F906" s="30" t="s">
        <v>1867</v>
      </c>
      <c r="G906" s="10">
        <v>8151</v>
      </c>
      <c r="H906" s="11" t="s">
        <v>147</v>
      </c>
      <c r="I906" s="33" t="s">
        <v>1867</v>
      </c>
      <c r="J906" s="33" t="s">
        <v>1867</v>
      </c>
    </row>
    <row r="907" spans="1:10" x14ac:dyDescent="0.25">
      <c r="A907" s="22" t="s">
        <v>399</v>
      </c>
      <c r="B907" s="17" t="s">
        <v>400</v>
      </c>
      <c r="C907" s="19">
        <v>2013</v>
      </c>
      <c r="D907" s="30" t="s">
        <v>1868</v>
      </c>
      <c r="E907" s="34" t="s">
        <v>1867</v>
      </c>
      <c r="F907" s="10">
        <v>95083.3</v>
      </c>
      <c r="G907" s="10">
        <v>19624</v>
      </c>
      <c r="H907" s="11" t="s">
        <v>147</v>
      </c>
      <c r="I907" s="28">
        <v>20043.8</v>
      </c>
      <c r="J907" s="28">
        <v>14870.1</v>
      </c>
    </row>
    <row r="908" spans="1:10" x14ac:dyDescent="0.25">
      <c r="A908"/>
      <c r="B908" s="17"/>
      <c r="C908" s="19">
        <v>2014</v>
      </c>
      <c r="D908" s="30" t="s">
        <v>1868</v>
      </c>
      <c r="E908" s="29" t="s">
        <v>1867</v>
      </c>
      <c r="F908" s="10">
        <v>88144.6</v>
      </c>
      <c r="G908" s="10">
        <v>25097.4</v>
      </c>
      <c r="H908" s="11" t="s">
        <v>147</v>
      </c>
      <c r="I908" s="29" t="s">
        <v>1867</v>
      </c>
      <c r="J908" s="28">
        <v>10271.799999999999</v>
      </c>
    </row>
    <row r="909" spans="1:10" x14ac:dyDescent="0.25">
      <c r="A909"/>
      <c r="B909" s="17"/>
      <c r="C909" s="19">
        <v>2015</v>
      </c>
      <c r="D909" s="30" t="s">
        <v>1868</v>
      </c>
      <c r="E909" s="33" t="s">
        <v>1867</v>
      </c>
      <c r="F909" s="10">
        <v>149863.20000000001</v>
      </c>
      <c r="G909" s="10">
        <v>47051.100000000006</v>
      </c>
      <c r="H909" s="11" t="s">
        <v>147</v>
      </c>
      <c r="I909" s="33" t="s">
        <v>1867</v>
      </c>
      <c r="J909" s="28">
        <v>24455.200000000001</v>
      </c>
    </row>
    <row r="910" spans="1:10" x14ac:dyDescent="0.25">
      <c r="A910"/>
      <c r="B910" s="17"/>
      <c r="C910" s="19">
        <v>2016</v>
      </c>
      <c r="D910" s="30" t="s">
        <v>1868</v>
      </c>
      <c r="E910" s="10">
        <v>22249.3</v>
      </c>
      <c r="F910" s="10">
        <v>182693.9</v>
      </c>
      <c r="G910" s="10">
        <v>47729.9</v>
      </c>
      <c r="H910" s="11" t="s">
        <v>147</v>
      </c>
      <c r="I910" s="33" t="s">
        <v>1867</v>
      </c>
      <c r="J910" s="28">
        <v>35886.5</v>
      </c>
    </row>
    <row r="911" spans="1:10" x14ac:dyDescent="0.25">
      <c r="A911"/>
      <c r="B911" s="17"/>
      <c r="C911" s="19">
        <v>2017</v>
      </c>
      <c r="D911" s="30" t="s">
        <v>1868</v>
      </c>
      <c r="E911" s="33" t="s">
        <v>1867</v>
      </c>
      <c r="F911" s="10">
        <v>219476.69999999998</v>
      </c>
      <c r="G911" s="10">
        <v>57766.7</v>
      </c>
      <c r="H911" s="11" t="s">
        <v>147</v>
      </c>
      <c r="I911" s="33" t="s">
        <v>1867</v>
      </c>
      <c r="J911" s="28">
        <v>38415.699999999997</v>
      </c>
    </row>
    <row r="912" spans="1:10" x14ac:dyDescent="0.25">
      <c r="A912"/>
      <c r="B912" s="17"/>
      <c r="C912" s="19">
        <v>2018</v>
      </c>
      <c r="D912" s="30" t="s">
        <v>1868</v>
      </c>
      <c r="E912" s="30" t="s">
        <v>1868</v>
      </c>
      <c r="F912" s="10">
        <v>282826.89999999997</v>
      </c>
      <c r="G912" s="10">
        <v>90571</v>
      </c>
      <c r="H912" s="11" t="s">
        <v>147</v>
      </c>
      <c r="I912" s="28">
        <v>49494.1</v>
      </c>
      <c r="J912" s="28">
        <v>49494.1</v>
      </c>
    </row>
    <row r="913" spans="1:10" x14ac:dyDescent="0.25">
      <c r="A913" s="22" t="s">
        <v>401</v>
      </c>
      <c r="B913" s="17" t="s">
        <v>402</v>
      </c>
      <c r="C913" s="19">
        <v>2013</v>
      </c>
      <c r="D913" s="30" t="s">
        <v>1868</v>
      </c>
      <c r="E913" s="10">
        <v>376500.1</v>
      </c>
      <c r="F913" s="10">
        <v>125682.5</v>
      </c>
      <c r="G913" s="10">
        <v>14459.9</v>
      </c>
      <c r="H913" s="11" t="s">
        <v>147</v>
      </c>
      <c r="I913" s="28">
        <v>7182.4</v>
      </c>
      <c r="J913" s="28">
        <v>7182.4</v>
      </c>
    </row>
    <row r="914" spans="1:10" x14ac:dyDescent="0.25">
      <c r="A914" s="22" t="s">
        <v>403</v>
      </c>
      <c r="B914" s="17"/>
      <c r="C914" s="19">
        <v>2014</v>
      </c>
      <c r="D914" s="30" t="s">
        <v>1868</v>
      </c>
      <c r="E914" s="10">
        <v>390892.7</v>
      </c>
      <c r="F914" s="10">
        <v>211017.5</v>
      </c>
      <c r="G914" s="10">
        <v>29133.8</v>
      </c>
      <c r="H914" s="11" t="s">
        <v>147</v>
      </c>
      <c r="I914" s="28">
        <v>7837.5</v>
      </c>
      <c r="J914" s="28">
        <v>7837.5</v>
      </c>
    </row>
    <row r="915" spans="1:10" x14ac:dyDescent="0.25">
      <c r="A915"/>
      <c r="B915" s="17"/>
      <c r="C915" s="19">
        <v>2015</v>
      </c>
      <c r="D915" s="30" t="s">
        <v>1868</v>
      </c>
      <c r="E915" s="10">
        <v>591032.5</v>
      </c>
      <c r="F915" s="10">
        <v>254851.30000000002</v>
      </c>
      <c r="G915" s="10">
        <v>36088.699999999997</v>
      </c>
      <c r="H915" s="11" t="s">
        <v>147</v>
      </c>
      <c r="I915" s="28">
        <v>9779</v>
      </c>
      <c r="J915" s="28">
        <v>9779</v>
      </c>
    </row>
    <row r="916" spans="1:10" x14ac:dyDescent="0.25">
      <c r="A916"/>
      <c r="B916" s="17"/>
      <c r="C916" s="19">
        <v>2016</v>
      </c>
      <c r="D916" s="30" t="s">
        <v>1868</v>
      </c>
      <c r="E916" s="10">
        <v>755550.1</v>
      </c>
      <c r="F916" s="10">
        <v>263903</v>
      </c>
      <c r="G916" s="10">
        <v>33188</v>
      </c>
      <c r="H916" s="11" t="s">
        <v>147</v>
      </c>
      <c r="I916" s="28">
        <v>11618.9</v>
      </c>
      <c r="J916" s="28">
        <v>10814.1</v>
      </c>
    </row>
    <row r="917" spans="1:10" x14ac:dyDescent="0.25">
      <c r="A917"/>
      <c r="B917" s="17"/>
      <c r="C917" s="19">
        <v>2017</v>
      </c>
      <c r="D917" s="30" t="s">
        <v>1868</v>
      </c>
      <c r="E917" s="10">
        <v>724832.1</v>
      </c>
      <c r="F917" s="10">
        <v>409674</v>
      </c>
      <c r="G917" s="10">
        <v>55928.9</v>
      </c>
      <c r="H917" s="11" t="s">
        <v>147</v>
      </c>
      <c r="I917" s="28">
        <v>20060</v>
      </c>
      <c r="J917" s="28">
        <v>19073.900000000001</v>
      </c>
    </row>
    <row r="918" spans="1:10" x14ac:dyDescent="0.25">
      <c r="A918"/>
      <c r="B918" s="17"/>
      <c r="C918" s="19">
        <v>2018</v>
      </c>
      <c r="D918" s="30" t="s">
        <v>1868</v>
      </c>
      <c r="E918" s="10">
        <v>1081043.6000000001</v>
      </c>
      <c r="F918" s="10">
        <v>577412</v>
      </c>
      <c r="G918" s="10">
        <v>68595.8</v>
      </c>
      <c r="H918" s="11" t="s">
        <v>147</v>
      </c>
      <c r="I918" s="28">
        <v>20714.7</v>
      </c>
      <c r="J918" s="28">
        <v>19057.900000000001</v>
      </c>
    </row>
    <row r="919" spans="1:10" x14ac:dyDescent="0.25">
      <c r="A919" s="22" t="s">
        <v>404</v>
      </c>
      <c r="B919" s="17" t="s">
        <v>405</v>
      </c>
      <c r="C919" s="19">
        <v>2013</v>
      </c>
      <c r="D919" s="30" t="s">
        <v>1868</v>
      </c>
      <c r="E919" s="10">
        <v>55435.7</v>
      </c>
      <c r="F919" s="10">
        <v>80103.7</v>
      </c>
      <c r="G919" s="10">
        <v>11664.199999999999</v>
      </c>
      <c r="H919" s="11" t="s">
        <v>147</v>
      </c>
      <c r="I919" s="28">
        <v>11083.9</v>
      </c>
      <c r="J919" s="28">
        <v>10208.4</v>
      </c>
    </row>
    <row r="920" spans="1:10" x14ac:dyDescent="0.25">
      <c r="A920"/>
      <c r="B920" s="17"/>
      <c r="C920" s="19">
        <v>2014</v>
      </c>
      <c r="D920" s="30" t="s">
        <v>1868</v>
      </c>
      <c r="E920" s="10">
        <v>64091.3</v>
      </c>
      <c r="F920" s="10">
        <v>118302.7</v>
      </c>
      <c r="G920" s="10">
        <v>23225</v>
      </c>
      <c r="H920" s="11" t="s">
        <v>147</v>
      </c>
      <c r="I920" s="28">
        <v>13039.1</v>
      </c>
      <c r="J920" s="28">
        <v>13039.1</v>
      </c>
    </row>
    <row r="921" spans="1:10" x14ac:dyDescent="0.25">
      <c r="A921"/>
      <c r="B921" s="17"/>
      <c r="C921" s="19">
        <v>2015</v>
      </c>
      <c r="D921" s="30" t="s">
        <v>1868</v>
      </c>
      <c r="E921" s="10">
        <v>88057.9</v>
      </c>
      <c r="F921" s="10">
        <v>244132.9</v>
      </c>
      <c r="G921" s="10">
        <v>53518.6</v>
      </c>
      <c r="H921" s="11" t="s">
        <v>147</v>
      </c>
      <c r="I921" s="28">
        <v>14023.6</v>
      </c>
      <c r="J921" s="28">
        <v>14023.6</v>
      </c>
    </row>
    <row r="922" spans="1:10" x14ac:dyDescent="0.25">
      <c r="A922"/>
      <c r="B922" s="17"/>
      <c r="C922" s="19">
        <v>2016</v>
      </c>
      <c r="D922" s="30" t="s">
        <v>1868</v>
      </c>
      <c r="E922" s="10">
        <v>216560</v>
      </c>
      <c r="F922" s="10">
        <v>209584.3</v>
      </c>
      <c r="G922" s="10">
        <v>39958.5</v>
      </c>
      <c r="H922" s="11" t="s">
        <v>147</v>
      </c>
      <c r="I922" s="28">
        <v>23051.599999999999</v>
      </c>
      <c r="J922" s="28">
        <v>23051.599999999999</v>
      </c>
    </row>
    <row r="923" spans="1:10" x14ac:dyDescent="0.25">
      <c r="A923"/>
      <c r="B923" s="17"/>
      <c r="C923" s="19">
        <v>2017</v>
      </c>
      <c r="D923" s="30" t="s">
        <v>1868</v>
      </c>
      <c r="E923" s="10">
        <v>233301.9</v>
      </c>
      <c r="F923" s="10">
        <v>237248.59999999998</v>
      </c>
      <c r="G923" s="10">
        <v>77441.100000000006</v>
      </c>
      <c r="H923" s="11" t="s">
        <v>147</v>
      </c>
      <c r="I923" s="28">
        <v>41287.300000000003</v>
      </c>
      <c r="J923" s="28">
        <v>41287.300000000003</v>
      </c>
    </row>
    <row r="924" spans="1:10" x14ac:dyDescent="0.25">
      <c r="A924"/>
      <c r="B924" s="17"/>
      <c r="C924" s="19">
        <v>2018</v>
      </c>
      <c r="D924" s="30" t="s">
        <v>1868</v>
      </c>
      <c r="E924" s="10">
        <v>392317.2</v>
      </c>
      <c r="F924" s="10">
        <v>321572.19999999995</v>
      </c>
      <c r="G924" s="10">
        <v>91673.200000000012</v>
      </c>
      <c r="H924" s="11" t="s">
        <v>147</v>
      </c>
      <c r="I924" s="28">
        <v>50635.6</v>
      </c>
      <c r="J924" s="28">
        <v>48906.9</v>
      </c>
    </row>
    <row r="925" spans="1:10" x14ac:dyDescent="0.25">
      <c r="A925" s="22" t="s">
        <v>406</v>
      </c>
      <c r="B925" s="17" t="s">
        <v>407</v>
      </c>
      <c r="C925" s="19">
        <v>2013</v>
      </c>
      <c r="D925" s="30" t="s">
        <v>1868</v>
      </c>
      <c r="E925" s="34" t="s">
        <v>1867</v>
      </c>
      <c r="F925" s="10">
        <v>65625.399999999994</v>
      </c>
      <c r="G925" s="10">
        <v>41942.400000000001</v>
      </c>
      <c r="H925" s="11" t="s">
        <v>147</v>
      </c>
      <c r="I925" s="28">
        <v>36386.300000000003</v>
      </c>
      <c r="J925" s="28">
        <v>36156.9</v>
      </c>
    </row>
    <row r="926" spans="1:10" x14ac:dyDescent="0.25">
      <c r="A926"/>
      <c r="B926" s="17"/>
      <c r="C926" s="19">
        <v>2014</v>
      </c>
      <c r="D926" s="30" t="s">
        <v>1868</v>
      </c>
      <c r="E926" s="10">
        <v>68279.199999999997</v>
      </c>
      <c r="F926" s="10">
        <v>64043.5</v>
      </c>
      <c r="G926" s="10">
        <v>58388.5</v>
      </c>
      <c r="H926" s="11" t="s">
        <v>147</v>
      </c>
      <c r="I926" s="28">
        <v>43660.2</v>
      </c>
      <c r="J926" s="28">
        <v>42914.5</v>
      </c>
    </row>
    <row r="927" spans="1:10" x14ac:dyDescent="0.25">
      <c r="A927"/>
      <c r="B927" s="17"/>
      <c r="C927" s="19">
        <v>2015</v>
      </c>
      <c r="D927" s="30" t="s">
        <v>1868</v>
      </c>
      <c r="E927" s="10">
        <v>97676.800000000003</v>
      </c>
      <c r="F927" s="10">
        <v>87615.5</v>
      </c>
      <c r="G927" s="10">
        <v>78527</v>
      </c>
      <c r="H927" s="11" t="s">
        <v>147</v>
      </c>
      <c r="I927" s="28">
        <v>56234.9</v>
      </c>
      <c r="J927" s="28">
        <f>56069.8-0.2</f>
        <v>56069.600000000006</v>
      </c>
    </row>
    <row r="928" spans="1:10" x14ac:dyDescent="0.25">
      <c r="A928"/>
      <c r="B928" s="17"/>
      <c r="C928" s="19">
        <v>2016</v>
      </c>
      <c r="D928" s="30" t="s">
        <v>1868</v>
      </c>
      <c r="E928" s="10">
        <v>58843</v>
      </c>
      <c r="F928" s="10">
        <v>157637</v>
      </c>
      <c r="G928" s="10">
        <v>103897.09999999999</v>
      </c>
      <c r="H928" s="11" t="s">
        <v>147</v>
      </c>
      <c r="I928" s="28">
        <v>86319.1</v>
      </c>
      <c r="J928" s="28">
        <v>81789.399999999994</v>
      </c>
    </row>
    <row r="929" spans="1:10" x14ac:dyDescent="0.25">
      <c r="A929"/>
      <c r="B929" s="17"/>
      <c r="C929" s="19">
        <v>2017</v>
      </c>
      <c r="D929" s="30" t="s">
        <v>1868</v>
      </c>
      <c r="E929" s="10">
        <v>55678.3</v>
      </c>
      <c r="F929" s="10">
        <v>224045.2</v>
      </c>
      <c r="G929" s="10">
        <v>138356.29999999999</v>
      </c>
      <c r="H929" s="11" t="s">
        <v>147</v>
      </c>
      <c r="I929" s="28">
        <v>121415.7</v>
      </c>
      <c r="J929" s="28">
        <v>118004.4</v>
      </c>
    </row>
    <row r="930" spans="1:10" x14ac:dyDescent="0.25">
      <c r="A930"/>
      <c r="B930" s="17"/>
      <c r="C930" s="19">
        <v>2018</v>
      </c>
      <c r="D930" s="30" t="s">
        <v>1868</v>
      </c>
      <c r="E930" s="10">
        <v>59996.1</v>
      </c>
      <c r="F930" s="10">
        <v>319039.09999999998</v>
      </c>
      <c r="G930" s="10">
        <v>159530.19999999998</v>
      </c>
      <c r="H930" s="11" t="s">
        <v>147</v>
      </c>
      <c r="I930" s="28">
        <v>143820.1</v>
      </c>
      <c r="J930" s="28">
        <v>140814.39999999999</v>
      </c>
    </row>
    <row r="931" spans="1:10" x14ac:dyDescent="0.25">
      <c r="A931" s="20" t="s">
        <v>76</v>
      </c>
      <c r="B931" s="17" t="s">
        <v>408</v>
      </c>
      <c r="C931" s="19">
        <v>2013</v>
      </c>
      <c r="D931" s="30" t="s">
        <v>1868</v>
      </c>
      <c r="E931" s="10">
        <v>3012473</v>
      </c>
      <c r="F931" s="10">
        <v>2630992.5</v>
      </c>
      <c r="G931" s="10">
        <v>1424016.8</v>
      </c>
      <c r="H931" s="11" t="s">
        <v>147</v>
      </c>
      <c r="I931" s="28">
        <v>1162074.8</v>
      </c>
      <c r="J931" s="28">
        <v>1077251.3</v>
      </c>
    </row>
    <row r="932" spans="1:10" x14ac:dyDescent="0.25">
      <c r="A932"/>
      <c r="B932" s="17"/>
      <c r="C932" s="19">
        <v>2014</v>
      </c>
      <c r="D932" s="30" t="s">
        <v>1868</v>
      </c>
      <c r="E932" s="10">
        <v>3796987.5000000005</v>
      </c>
      <c r="F932" s="10">
        <v>2601667.5</v>
      </c>
      <c r="G932" s="10">
        <v>1471826</v>
      </c>
      <c r="H932" s="28">
        <v>11604.2</v>
      </c>
      <c r="I932" s="28">
        <v>1210043.5</v>
      </c>
      <c r="J932" s="28">
        <v>1140924.5</v>
      </c>
    </row>
    <row r="933" spans="1:10" x14ac:dyDescent="0.25">
      <c r="A933"/>
      <c r="B933" s="17"/>
      <c r="C933" s="19">
        <v>2015</v>
      </c>
      <c r="D933" s="30" t="s">
        <v>1868</v>
      </c>
      <c r="E933" s="10">
        <v>5597551.3999999994</v>
      </c>
      <c r="F933" s="10">
        <v>3508103.2</v>
      </c>
      <c r="G933" s="10">
        <v>1825375.1</v>
      </c>
      <c r="H933" s="28">
        <v>15601</v>
      </c>
      <c r="I933" s="28">
        <v>1502963.3</v>
      </c>
      <c r="J933" s="28">
        <v>1383137.7</v>
      </c>
    </row>
    <row r="934" spans="1:10" x14ac:dyDescent="0.25">
      <c r="A934"/>
      <c r="B934" s="17"/>
      <c r="C934" s="19">
        <v>2016</v>
      </c>
      <c r="D934" s="30" t="s">
        <v>1868</v>
      </c>
      <c r="E934" s="10">
        <v>6870451.7999999998</v>
      </c>
      <c r="F934" s="10">
        <v>4641539</v>
      </c>
      <c r="G934" s="10">
        <v>2566927</v>
      </c>
      <c r="H934" s="28">
        <v>14965.7</v>
      </c>
      <c r="I934" s="28">
        <v>2176688</v>
      </c>
      <c r="J934" s="28">
        <v>1989952.1</v>
      </c>
    </row>
    <row r="935" spans="1:10" x14ac:dyDescent="0.25">
      <c r="A935"/>
      <c r="B935" s="17"/>
      <c r="C935" s="19">
        <v>2017</v>
      </c>
      <c r="D935" s="30" t="s">
        <v>1868</v>
      </c>
      <c r="E935" s="10">
        <v>8817284.7000000011</v>
      </c>
      <c r="F935" s="10">
        <v>6206856.9000000004</v>
      </c>
      <c r="G935" s="10">
        <v>3242807.8000000003</v>
      </c>
      <c r="H935" s="28">
        <v>24855.4</v>
      </c>
      <c r="I935" s="28">
        <v>3103317.9</v>
      </c>
      <c r="J935" s="28">
        <v>2729848.6</v>
      </c>
    </row>
    <row r="936" spans="1:10" x14ac:dyDescent="0.25">
      <c r="A936"/>
      <c r="B936" s="17"/>
      <c r="C936" s="19">
        <v>2018</v>
      </c>
      <c r="D936" s="30" t="s">
        <v>1868</v>
      </c>
      <c r="E936" s="10">
        <v>10703060.5</v>
      </c>
      <c r="F936" s="10">
        <v>7963362.5999999996</v>
      </c>
      <c r="G936" s="10">
        <v>4271528.0999999996</v>
      </c>
      <c r="H936" s="28">
        <v>43601.5</v>
      </c>
      <c r="I936" s="28">
        <v>3861652.6</v>
      </c>
      <c r="J936" s="28">
        <v>3333815.9</v>
      </c>
    </row>
    <row r="937" spans="1:10" x14ac:dyDescent="0.25">
      <c r="A937" s="21" t="s">
        <v>409</v>
      </c>
      <c r="B937" s="17" t="s">
        <v>410</v>
      </c>
      <c r="C937" s="19">
        <v>2013</v>
      </c>
      <c r="D937" s="30" t="s">
        <v>1868</v>
      </c>
      <c r="E937" s="10">
        <v>2405509.7000000002</v>
      </c>
      <c r="F937" s="10">
        <v>2377878.7000000002</v>
      </c>
      <c r="G937" s="10">
        <v>1261115.2</v>
      </c>
      <c r="H937" s="11" t="s">
        <v>147</v>
      </c>
      <c r="I937" s="28">
        <v>1005409.3</v>
      </c>
      <c r="J937" s="28">
        <v>934318.6</v>
      </c>
    </row>
    <row r="938" spans="1:10" x14ac:dyDescent="0.25">
      <c r="A938"/>
      <c r="B938" s="17"/>
      <c r="C938" s="19">
        <v>2014</v>
      </c>
      <c r="D938" s="30" t="s">
        <v>1868</v>
      </c>
      <c r="E938" s="10">
        <v>2916358.8000000003</v>
      </c>
      <c r="F938" s="10">
        <v>2329868.6</v>
      </c>
      <c r="G938" s="10">
        <v>1301774.6000000001</v>
      </c>
      <c r="H938" s="28">
        <v>11604.2</v>
      </c>
      <c r="I938" s="28">
        <v>1054558.3</v>
      </c>
      <c r="J938" s="28">
        <v>995929.2</v>
      </c>
    </row>
    <row r="939" spans="1:10" x14ac:dyDescent="0.25">
      <c r="A939"/>
      <c r="B939" s="17"/>
      <c r="C939" s="19">
        <v>2015</v>
      </c>
      <c r="D939" s="30" t="s">
        <v>1868</v>
      </c>
      <c r="E939" s="10">
        <v>4650383.8000000007</v>
      </c>
      <c r="F939" s="10">
        <v>3105718.8</v>
      </c>
      <c r="G939" s="10">
        <v>1613316.2000000002</v>
      </c>
      <c r="H939" s="28">
        <v>15601</v>
      </c>
      <c r="I939" s="28">
        <v>1333269.1000000001</v>
      </c>
      <c r="J939" s="28">
        <v>1221184.6000000001</v>
      </c>
    </row>
    <row r="940" spans="1:10" x14ac:dyDescent="0.25">
      <c r="A940"/>
      <c r="B940" s="17"/>
      <c r="C940" s="19">
        <v>2016</v>
      </c>
      <c r="D940" s="30" t="s">
        <v>1868</v>
      </c>
      <c r="E940" s="10">
        <v>5834696.9000000004</v>
      </c>
      <c r="F940" s="10">
        <v>4073870</v>
      </c>
      <c r="G940" s="10">
        <v>2293395.8000000003</v>
      </c>
      <c r="H940" s="28">
        <v>14965.7</v>
      </c>
      <c r="I940" s="28">
        <v>1935479.1</v>
      </c>
      <c r="J940" s="28">
        <v>1762268.7000000002</v>
      </c>
    </row>
    <row r="941" spans="1:10" x14ac:dyDescent="0.25">
      <c r="A941"/>
      <c r="B941" s="17"/>
      <c r="C941" s="19">
        <v>2017</v>
      </c>
      <c r="D941" s="30" t="s">
        <v>1868</v>
      </c>
      <c r="E941" s="10">
        <v>7574932.6000000006</v>
      </c>
      <c r="F941" s="10">
        <v>5604523.5999999996</v>
      </c>
      <c r="G941" s="10">
        <v>2929722.8000000003</v>
      </c>
      <c r="H941" s="28">
        <v>24855.4</v>
      </c>
      <c r="I941" s="28">
        <v>2786134.8</v>
      </c>
      <c r="J941" s="28">
        <v>2441554.6</v>
      </c>
    </row>
    <row r="942" spans="1:10" x14ac:dyDescent="0.25">
      <c r="A942"/>
      <c r="B942" s="17"/>
      <c r="C942" s="19">
        <v>2018</v>
      </c>
      <c r="D942" s="30" t="s">
        <v>1868</v>
      </c>
      <c r="E942" s="10">
        <v>9374502.0999999996</v>
      </c>
      <c r="F942" s="10">
        <v>7336589.5999999996</v>
      </c>
      <c r="G942" s="10">
        <v>3860588.6</v>
      </c>
      <c r="H942" s="28">
        <v>38929.699999999997</v>
      </c>
      <c r="I942" s="28">
        <v>3507155.3</v>
      </c>
      <c r="J942" s="28">
        <v>3016307.7</v>
      </c>
    </row>
    <row r="943" spans="1:10" x14ac:dyDescent="0.25">
      <c r="A943" s="22" t="s">
        <v>411</v>
      </c>
      <c r="B943" s="17" t="s">
        <v>412</v>
      </c>
      <c r="C943" s="19">
        <v>2013</v>
      </c>
      <c r="D943" s="30" t="s">
        <v>1868</v>
      </c>
      <c r="E943" s="10">
        <v>27975.4</v>
      </c>
      <c r="F943" s="10">
        <v>48803.8</v>
      </c>
      <c r="G943" s="10">
        <v>45237.5</v>
      </c>
      <c r="H943" s="11" t="s">
        <v>147</v>
      </c>
      <c r="I943" s="28">
        <v>44677.5</v>
      </c>
      <c r="J943" s="28">
        <v>44398.9</v>
      </c>
    </row>
    <row r="944" spans="1:10" x14ac:dyDescent="0.25">
      <c r="A944"/>
      <c r="B944" s="17"/>
      <c r="C944" s="19">
        <v>2014</v>
      </c>
      <c r="D944" s="30" t="s">
        <v>1868</v>
      </c>
      <c r="E944" s="10">
        <v>53683</v>
      </c>
      <c r="F944" s="10">
        <v>56820.9</v>
      </c>
      <c r="G944" s="10">
        <v>52516.3</v>
      </c>
      <c r="H944" s="11" t="s">
        <v>147</v>
      </c>
      <c r="I944" s="28">
        <v>51720.3</v>
      </c>
      <c r="J944" s="28">
        <v>51720.3</v>
      </c>
    </row>
    <row r="945" spans="1:10" x14ac:dyDescent="0.25">
      <c r="A945"/>
      <c r="B945" s="17"/>
      <c r="C945" s="19">
        <v>2015</v>
      </c>
      <c r="D945" s="30" t="s">
        <v>1868</v>
      </c>
      <c r="E945" s="10">
        <v>86298</v>
      </c>
      <c r="F945" s="10">
        <v>44820.6</v>
      </c>
      <c r="G945" s="10">
        <v>41173</v>
      </c>
      <c r="H945" s="11" t="s">
        <v>147</v>
      </c>
      <c r="I945" s="28">
        <v>40356.9</v>
      </c>
      <c r="J945" s="28">
        <v>40356.9</v>
      </c>
    </row>
    <row r="946" spans="1:10" x14ac:dyDescent="0.25">
      <c r="A946"/>
      <c r="B946" s="17"/>
      <c r="C946" s="19">
        <v>2016</v>
      </c>
      <c r="D946" s="30" t="s">
        <v>1868</v>
      </c>
      <c r="E946" s="10">
        <v>113733</v>
      </c>
      <c r="F946" s="10">
        <v>64189.399999999994</v>
      </c>
      <c r="G946" s="10">
        <v>57130.5</v>
      </c>
      <c r="H946" s="11" t="s">
        <v>147</v>
      </c>
      <c r="I946" s="28">
        <v>56270.2</v>
      </c>
      <c r="J946" s="28">
        <v>55598.5</v>
      </c>
    </row>
    <row r="947" spans="1:10" x14ac:dyDescent="0.25">
      <c r="A947"/>
      <c r="B947" s="17"/>
      <c r="C947" s="19">
        <v>2017</v>
      </c>
      <c r="D947" s="30" t="s">
        <v>1868</v>
      </c>
      <c r="E947" s="10">
        <v>119069.3</v>
      </c>
      <c r="F947" s="10">
        <v>89157.200000000012</v>
      </c>
      <c r="G947" s="10">
        <v>83231.900000000009</v>
      </c>
      <c r="H947" s="11" t="s">
        <v>147</v>
      </c>
      <c r="I947" s="28">
        <v>82789.100000000006</v>
      </c>
      <c r="J947" s="28">
        <v>82789.100000000006</v>
      </c>
    </row>
    <row r="948" spans="1:10" x14ac:dyDescent="0.25">
      <c r="A948"/>
      <c r="B948" s="17"/>
      <c r="C948" s="19">
        <v>2018</v>
      </c>
      <c r="D948" s="30" t="s">
        <v>1868</v>
      </c>
      <c r="E948" s="30" t="s">
        <v>1867</v>
      </c>
      <c r="F948" s="10">
        <v>115992.5</v>
      </c>
      <c r="G948" s="10">
        <v>107842.79999999999</v>
      </c>
      <c r="H948" s="11" t="s">
        <v>147</v>
      </c>
      <c r="I948" s="30" t="s">
        <v>1867</v>
      </c>
      <c r="J948" s="28">
        <v>104716.9</v>
      </c>
    </row>
    <row r="949" spans="1:10" x14ac:dyDescent="0.25">
      <c r="A949" s="22" t="s">
        <v>413</v>
      </c>
      <c r="B949" s="17" t="s">
        <v>414</v>
      </c>
      <c r="C949" s="19">
        <v>2013</v>
      </c>
      <c r="D949" s="30" t="s">
        <v>1868</v>
      </c>
      <c r="E949" s="10">
        <v>437114.8</v>
      </c>
      <c r="F949" s="10">
        <v>651249.1</v>
      </c>
      <c r="G949" s="10">
        <v>249062.39999999999</v>
      </c>
      <c r="H949" s="11" t="s">
        <v>147</v>
      </c>
      <c r="I949" s="28">
        <v>102983.6</v>
      </c>
      <c r="J949" s="28">
        <v>92491.4</v>
      </c>
    </row>
    <row r="950" spans="1:10" x14ac:dyDescent="0.25">
      <c r="A950"/>
      <c r="B950" s="17"/>
      <c r="C950" s="19">
        <v>2014</v>
      </c>
      <c r="D950" s="30" t="s">
        <v>1868</v>
      </c>
      <c r="E950" s="10">
        <v>583232.19999999995</v>
      </c>
      <c r="F950" s="10">
        <v>737143.4</v>
      </c>
      <c r="G950" s="10">
        <v>252205.7</v>
      </c>
      <c r="H950" s="11" t="s">
        <v>147</v>
      </c>
      <c r="I950" s="28">
        <v>115606.9</v>
      </c>
      <c r="J950" s="28">
        <v>102580.70000000001</v>
      </c>
    </row>
    <row r="951" spans="1:10" x14ac:dyDescent="0.25">
      <c r="A951"/>
      <c r="B951" s="17"/>
      <c r="C951" s="19">
        <v>2015</v>
      </c>
      <c r="D951" s="30" t="s">
        <v>1868</v>
      </c>
      <c r="E951" s="10">
        <v>971893.4</v>
      </c>
      <c r="F951" s="10">
        <v>1096206.4000000001</v>
      </c>
      <c r="G951" s="10">
        <v>380654.19999999995</v>
      </c>
      <c r="H951" s="11" t="s">
        <v>147</v>
      </c>
      <c r="I951" s="28">
        <v>176651.8</v>
      </c>
      <c r="J951" s="28">
        <f>160889.9-0.1</f>
        <v>160889.79999999999</v>
      </c>
    </row>
    <row r="952" spans="1:10" x14ac:dyDescent="0.25">
      <c r="A952"/>
      <c r="B952" s="17"/>
      <c r="C952" s="19">
        <v>2016</v>
      </c>
      <c r="D952" s="30" t="s">
        <v>1868</v>
      </c>
      <c r="E952" s="10">
        <v>1628690.6</v>
      </c>
      <c r="F952" s="10">
        <v>1164045.8999999999</v>
      </c>
      <c r="G952" s="10">
        <v>507566.6</v>
      </c>
      <c r="H952" s="11" t="s">
        <v>147</v>
      </c>
      <c r="I952" s="28">
        <v>251913.2</v>
      </c>
      <c r="J952" s="28">
        <v>230027.4</v>
      </c>
    </row>
    <row r="953" spans="1:10" x14ac:dyDescent="0.25">
      <c r="A953"/>
      <c r="B953" s="17"/>
      <c r="C953" s="19">
        <v>2017</v>
      </c>
      <c r="D953" s="30" t="s">
        <v>1868</v>
      </c>
      <c r="E953" s="33" t="s">
        <v>1867</v>
      </c>
      <c r="F953" s="33" t="s">
        <v>1867</v>
      </c>
      <c r="G953" s="10">
        <v>523493.30000000005</v>
      </c>
      <c r="H953" s="11" t="s">
        <v>1867</v>
      </c>
      <c r="I953" s="11" t="s">
        <v>1867</v>
      </c>
      <c r="J953" s="28">
        <v>259185.1</v>
      </c>
    </row>
    <row r="954" spans="1:10" x14ac:dyDescent="0.25">
      <c r="A954"/>
      <c r="B954" s="17"/>
      <c r="C954" s="19">
        <v>2018</v>
      </c>
      <c r="D954" s="30" t="s">
        <v>1868</v>
      </c>
      <c r="E954" s="30" t="s">
        <v>1867</v>
      </c>
      <c r="F954" s="30" t="s">
        <v>1867</v>
      </c>
      <c r="G954" s="10">
        <v>792072.1</v>
      </c>
      <c r="H954" s="11" t="s">
        <v>1867</v>
      </c>
      <c r="I954" s="11" t="s">
        <v>1867</v>
      </c>
      <c r="J954" s="28">
        <v>316681.09999999998</v>
      </c>
    </row>
    <row r="955" spans="1:10" x14ac:dyDescent="0.25">
      <c r="A955" s="22" t="s">
        <v>415</v>
      </c>
      <c r="B955" s="17" t="s">
        <v>416</v>
      </c>
      <c r="C955" s="19">
        <v>2013</v>
      </c>
      <c r="D955" s="30" t="s">
        <v>1868</v>
      </c>
      <c r="E955" s="10">
        <v>1286768.3999999999</v>
      </c>
      <c r="F955" s="10">
        <v>1053088.3</v>
      </c>
      <c r="G955" s="10">
        <v>586654.1</v>
      </c>
      <c r="H955" s="11" t="s">
        <v>147</v>
      </c>
      <c r="I955" s="28">
        <v>497693.4</v>
      </c>
      <c r="J955" s="28">
        <v>471413.5</v>
      </c>
    </row>
    <row r="956" spans="1:10" x14ac:dyDescent="0.25">
      <c r="A956"/>
      <c r="B956" s="17"/>
      <c r="C956" s="19">
        <v>2014</v>
      </c>
      <c r="D956" s="30" t="s">
        <v>1868</v>
      </c>
      <c r="E956" s="29" t="s">
        <v>1867</v>
      </c>
      <c r="F956" s="10">
        <v>889244.2</v>
      </c>
      <c r="G956" s="10">
        <v>584507</v>
      </c>
      <c r="H956" s="11" t="s">
        <v>1867</v>
      </c>
      <c r="I956" s="11" t="s">
        <v>1867</v>
      </c>
      <c r="J956" s="28">
        <v>497423.6</v>
      </c>
    </row>
    <row r="957" spans="1:10" x14ac:dyDescent="0.25">
      <c r="A957"/>
      <c r="B957" s="17"/>
      <c r="C957" s="19">
        <v>2015</v>
      </c>
      <c r="D957" s="30" t="s">
        <v>1868</v>
      </c>
      <c r="E957" s="33" t="s">
        <v>1867</v>
      </c>
      <c r="F957" s="33" t="s">
        <v>1867</v>
      </c>
      <c r="G957" s="10">
        <v>715669.89999999991</v>
      </c>
      <c r="H957" s="11" t="s">
        <v>1867</v>
      </c>
      <c r="I957" s="11" t="s">
        <v>1867</v>
      </c>
      <c r="J957" s="28">
        <v>599239.19999999995</v>
      </c>
    </row>
    <row r="958" spans="1:10" x14ac:dyDescent="0.25">
      <c r="A958"/>
      <c r="B958" s="17"/>
      <c r="C958" s="19">
        <v>2016</v>
      </c>
      <c r="D958" s="30" t="s">
        <v>1868</v>
      </c>
      <c r="E958" s="11" t="s">
        <v>1867</v>
      </c>
      <c r="F958" s="33" t="s">
        <v>1867</v>
      </c>
      <c r="G958" s="10">
        <v>1027293.2</v>
      </c>
      <c r="H958" s="11" t="s">
        <v>1867</v>
      </c>
      <c r="I958" s="11" t="s">
        <v>1867</v>
      </c>
      <c r="J958" s="28">
        <v>870398.9</v>
      </c>
    </row>
    <row r="959" spans="1:10" x14ac:dyDescent="0.25">
      <c r="A959"/>
      <c r="B959" s="17"/>
      <c r="C959" s="19">
        <v>2017</v>
      </c>
      <c r="D959" s="30" t="s">
        <v>1868</v>
      </c>
      <c r="E959" s="33" t="s">
        <v>1867</v>
      </c>
      <c r="F959" s="33" t="s">
        <v>1867</v>
      </c>
      <c r="G959" s="10">
        <v>1366616.3</v>
      </c>
      <c r="H959" s="11" t="s">
        <v>1867</v>
      </c>
      <c r="I959" s="11" t="s">
        <v>1867</v>
      </c>
      <c r="J959" s="28">
        <v>1240830.7</v>
      </c>
    </row>
    <row r="960" spans="1:10" x14ac:dyDescent="0.25">
      <c r="A960"/>
      <c r="B960" s="17"/>
      <c r="C960" s="19">
        <v>2018</v>
      </c>
      <c r="D960" s="30" t="s">
        <v>1868</v>
      </c>
      <c r="E960" s="10">
        <v>4057345</v>
      </c>
      <c r="F960" s="10">
        <v>2842820.2</v>
      </c>
      <c r="G960" s="10">
        <v>1724488.3</v>
      </c>
      <c r="H960" s="28">
        <v>18600.2</v>
      </c>
      <c r="I960" s="28">
        <v>1788521.5</v>
      </c>
      <c r="J960" s="28">
        <v>1537845.7</v>
      </c>
    </row>
    <row r="961" spans="1:10" x14ac:dyDescent="0.25">
      <c r="A961" s="22" t="s">
        <v>417</v>
      </c>
      <c r="B961" s="17" t="s">
        <v>418</v>
      </c>
      <c r="C961" s="19">
        <v>2013</v>
      </c>
      <c r="D961" s="30" t="s">
        <v>1868</v>
      </c>
      <c r="E961" s="10">
        <v>446989.8</v>
      </c>
      <c r="F961" s="10">
        <v>247717.30000000002</v>
      </c>
      <c r="G961" s="10">
        <v>117648.29999999999</v>
      </c>
      <c r="H961" s="11" t="s">
        <v>147</v>
      </c>
      <c r="I961" s="28">
        <v>122147.6</v>
      </c>
      <c r="J961" s="28">
        <v>98650.2</v>
      </c>
    </row>
    <row r="962" spans="1:10" x14ac:dyDescent="0.25">
      <c r="A962"/>
      <c r="B962" s="17"/>
      <c r="C962" s="19">
        <v>2014</v>
      </c>
      <c r="D962" s="30" t="s">
        <v>1868</v>
      </c>
      <c r="E962" s="10">
        <v>531079.5</v>
      </c>
      <c r="F962" s="10">
        <v>207757.9</v>
      </c>
      <c r="G962" s="10">
        <v>122125.9</v>
      </c>
      <c r="H962" s="11" t="s">
        <v>147</v>
      </c>
      <c r="I962" s="28">
        <v>107254</v>
      </c>
      <c r="J962" s="28">
        <v>102550.8</v>
      </c>
    </row>
    <row r="963" spans="1:10" x14ac:dyDescent="0.25">
      <c r="A963"/>
      <c r="B963" s="17"/>
      <c r="C963" s="19">
        <v>2015</v>
      </c>
      <c r="D963" s="30" t="s">
        <v>1868</v>
      </c>
      <c r="E963" s="10">
        <v>710644.4</v>
      </c>
      <c r="F963" s="10">
        <v>252078.2</v>
      </c>
      <c r="G963" s="10">
        <v>154105.1</v>
      </c>
      <c r="H963" s="11" t="s">
        <v>147</v>
      </c>
      <c r="I963" s="28">
        <v>131144</v>
      </c>
      <c r="J963" s="28">
        <v>126435.2</v>
      </c>
    </row>
    <row r="964" spans="1:10" x14ac:dyDescent="0.25">
      <c r="A964"/>
      <c r="B964" s="17"/>
      <c r="C964" s="19">
        <v>2016</v>
      </c>
      <c r="D964" s="30" t="s">
        <v>1868</v>
      </c>
      <c r="E964" s="10">
        <v>961914.2</v>
      </c>
      <c r="F964" s="10">
        <v>363218.80000000005</v>
      </c>
      <c r="G964" s="10">
        <v>229257.59999999998</v>
      </c>
      <c r="H964" s="11" t="s">
        <v>147</v>
      </c>
      <c r="I964" s="28">
        <v>186165.1</v>
      </c>
      <c r="J964" s="28">
        <v>176625.9</v>
      </c>
    </row>
    <row r="965" spans="1:10" x14ac:dyDescent="0.25">
      <c r="A965"/>
      <c r="B965" s="17"/>
      <c r="C965" s="19">
        <v>2017</v>
      </c>
      <c r="D965" s="30" t="s">
        <v>1868</v>
      </c>
      <c r="E965" s="10">
        <v>1215455.8</v>
      </c>
      <c r="F965" s="10">
        <v>395119</v>
      </c>
      <c r="G965" s="10">
        <v>281415.5</v>
      </c>
      <c r="H965" s="11" t="s">
        <v>147</v>
      </c>
      <c r="I965" s="28">
        <v>251180.9</v>
      </c>
      <c r="J965" s="28">
        <v>235804.4</v>
      </c>
    </row>
    <row r="966" spans="1:10" x14ac:dyDescent="0.25">
      <c r="A966"/>
      <c r="B966" s="17"/>
      <c r="C966" s="19">
        <v>2018</v>
      </c>
      <c r="D966" s="30" t="s">
        <v>1868</v>
      </c>
      <c r="E966" s="30" t="s">
        <v>1867</v>
      </c>
      <c r="F966" s="30" t="s">
        <v>1867</v>
      </c>
      <c r="G966" s="10">
        <v>355885.1</v>
      </c>
      <c r="H966" s="11" t="s">
        <v>1867</v>
      </c>
      <c r="I966" s="11" t="s">
        <v>1867</v>
      </c>
      <c r="J966" s="28">
        <v>292143</v>
      </c>
    </row>
    <row r="967" spans="1:10" x14ac:dyDescent="0.25">
      <c r="A967" s="22" t="s">
        <v>419</v>
      </c>
      <c r="B967" s="17" t="s">
        <v>420</v>
      </c>
      <c r="C967" s="19">
        <v>2013</v>
      </c>
      <c r="D967" s="30" t="s">
        <v>1868</v>
      </c>
      <c r="E967" s="10">
        <v>206661.3</v>
      </c>
      <c r="F967" s="10">
        <v>377020.2</v>
      </c>
      <c r="G967" s="10">
        <v>262512.90000000002</v>
      </c>
      <c r="H967" s="11" t="s">
        <v>147</v>
      </c>
      <c r="I967" s="28">
        <v>237907.20000000001</v>
      </c>
      <c r="J967" s="28">
        <v>227364.6</v>
      </c>
    </row>
    <row r="968" spans="1:10" x14ac:dyDescent="0.25">
      <c r="A968"/>
      <c r="B968" s="17"/>
      <c r="C968" s="19">
        <v>2014</v>
      </c>
      <c r="D968" s="30" t="s">
        <v>1868</v>
      </c>
      <c r="E968" s="29" t="s">
        <v>1867</v>
      </c>
      <c r="F968" s="10">
        <v>438902.19999999995</v>
      </c>
      <c r="G968" s="10">
        <v>290419.7</v>
      </c>
      <c r="H968" s="11" t="s">
        <v>1867</v>
      </c>
      <c r="I968" s="11" t="s">
        <v>1867</v>
      </c>
      <c r="J968" s="28">
        <v>241653.8</v>
      </c>
    </row>
    <row r="969" spans="1:10" x14ac:dyDescent="0.25">
      <c r="A969"/>
      <c r="B969" s="17"/>
      <c r="C969" s="19">
        <v>2015</v>
      </c>
      <c r="D969" s="30" t="s">
        <v>1868</v>
      </c>
      <c r="E969" s="33" t="s">
        <v>1867</v>
      </c>
      <c r="F969" s="33" t="s">
        <v>1867</v>
      </c>
      <c r="G969" s="10">
        <v>321714</v>
      </c>
      <c r="H969" s="11" t="s">
        <v>1867</v>
      </c>
      <c r="I969" s="11" t="s">
        <v>1867</v>
      </c>
      <c r="J969" s="28">
        <v>294263.5</v>
      </c>
    </row>
    <row r="970" spans="1:10" x14ac:dyDescent="0.25">
      <c r="A970"/>
      <c r="B970" s="17"/>
      <c r="C970" s="19">
        <v>2016</v>
      </c>
      <c r="D970" s="30" t="s">
        <v>1868</v>
      </c>
      <c r="E970" s="11" t="s">
        <v>1867</v>
      </c>
      <c r="F970" s="10">
        <v>737275.7</v>
      </c>
      <c r="G970" s="10">
        <v>472147.9</v>
      </c>
      <c r="H970" s="11" t="s">
        <v>1867</v>
      </c>
      <c r="I970" s="28">
        <v>476363.3</v>
      </c>
      <c r="J970" s="28">
        <v>429618</v>
      </c>
    </row>
    <row r="971" spans="1:10" x14ac:dyDescent="0.25">
      <c r="A971"/>
      <c r="B971" s="17"/>
      <c r="C971" s="19">
        <v>2017</v>
      </c>
      <c r="D971" s="30" t="s">
        <v>1868</v>
      </c>
      <c r="E971" s="10">
        <v>511228.2</v>
      </c>
      <c r="F971" s="10">
        <v>1255484.5</v>
      </c>
      <c r="G971" s="10">
        <v>674965.8</v>
      </c>
      <c r="H971" s="28">
        <v>7411</v>
      </c>
      <c r="I971" s="28">
        <v>701471.1</v>
      </c>
      <c r="J971" s="28">
        <v>622945.30000000005</v>
      </c>
    </row>
    <row r="972" spans="1:10" x14ac:dyDescent="0.25">
      <c r="A972"/>
      <c r="B972" s="17"/>
      <c r="C972" s="19">
        <v>2018</v>
      </c>
      <c r="D972" s="30" t="s">
        <v>1868</v>
      </c>
      <c r="E972" s="10">
        <v>872793.5</v>
      </c>
      <c r="F972" s="10">
        <v>1740885</v>
      </c>
      <c r="G972" s="10">
        <v>880300.3</v>
      </c>
      <c r="H972" s="30" t="s">
        <v>1867</v>
      </c>
      <c r="I972" s="30" t="s">
        <v>1867</v>
      </c>
      <c r="J972" s="28">
        <v>764921</v>
      </c>
    </row>
    <row r="973" spans="1:10" x14ac:dyDescent="0.25">
      <c r="A973" s="21" t="s">
        <v>421</v>
      </c>
      <c r="B973" s="17" t="s">
        <v>422</v>
      </c>
      <c r="C973" s="19">
        <v>2013</v>
      </c>
      <c r="D973" s="30" t="s">
        <v>1868</v>
      </c>
      <c r="E973" s="10">
        <v>103065.5</v>
      </c>
      <c r="F973" s="10">
        <v>75239.600000000006</v>
      </c>
      <c r="G973" s="10">
        <v>49210.2</v>
      </c>
      <c r="H973" s="11" t="s">
        <v>147</v>
      </c>
      <c r="I973" s="28">
        <v>44818.9</v>
      </c>
      <c r="J973" s="28">
        <v>43940.2</v>
      </c>
    </row>
    <row r="974" spans="1:10" x14ac:dyDescent="0.25">
      <c r="A974"/>
      <c r="B974" s="17"/>
      <c r="C974" s="19">
        <v>2014</v>
      </c>
      <c r="D974" s="30" t="s">
        <v>1868</v>
      </c>
      <c r="E974" s="10">
        <v>192076.4</v>
      </c>
      <c r="F974" s="10">
        <v>55509</v>
      </c>
      <c r="G974" s="10">
        <v>43713.599999999999</v>
      </c>
      <c r="H974" s="11" t="s">
        <v>147</v>
      </c>
      <c r="I974" s="28">
        <v>39876.199999999997</v>
      </c>
      <c r="J974" s="28">
        <v>39676.400000000001</v>
      </c>
    </row>
    <row r="975" spans="1:10" x14ac:dyDescent="0.25">
      <c r="A975"/>
      <c r="B975" s="17"/>
      <c r="C975" s="19">
        <v>2015</v>
      </c>
      <c r="D975" s="30" t="s">
        <v>1868</v>
      </c>
      <c r="E975" s="33" t="s">
        <v>1867</v>
      </c>
      <c r="F975" s="10">
        <v>98221.6</v>
      </c>
      <c r="G975" s="10">
        <v>40756</v>
      </c>
      <c r="H975" s="11" t="s">
        <v>147</v>
      </c>
      <c r="I975" s="33" t="s">
        <v>1867</v>
      </c>
      <c r="J975" s="28">
        <v>38898</v>
      </c>
    </row>
    <row r="976" spans="1:10" x14ac:dyDescent="0.25">
      <c r="A976"/>
      <c r="B976" s="17"/>
      <c r="C976" s="19">
        <v>2016</v>
      </c>
      <c r="D976" s="30" t="s">
        <v>1868</v>
      </c>
      <c r="E976" s="10">
        <v>4822.8</v>
      </c>
      <c r="F976" s="10">
        <v>147730.1</v>
      </c>
      <c r="G976" s="10">
        <v>55956.9</v>
      </c>
      <c r="H976" s="11" t="s">
        <v>147</v>
      </c>
      <c r="I976" s="33" t="s">
        <v>1867</v>
      </c>
      <c r="J976" s="28">
        <v>50786.3</v>
      </c>
    </row>
    <row r="977" spans="1:10" x14ac:dyDescent="0.25">
      <c r="A977"/>
      <c r="B977" s="17"/>
      <c r="C977" s="19">
        <v>2017</v>
      </c>
      <c r="D977" s="30" t="s">
        <v>1868</v>
      </c>
      <c r="E977" s="33" t="s">
        <v>1867</v>
      </c>
      <c r="F977" s="10">
        <v>83987.7</v>
      </c>
      <c r="G977" s="10">
        <v>65215.7</v>
      </c>
      <c r="H977" s="11" t="s">
        <v>147</v>
      </c>
      <c r="I977" s="33" t="s">
        <v>1867</v>
      </c>
      <c r="J977" s="28">
        <v>62456.7</v>
      </c>
    </row>
    <row r="978" spans="1:10" x14ac:dyDescent="0.25">
      <c r="A978"/>
      <c r="B978" s="17"/>
      <c r="C978" s="19">
        <v>2018</v>
      </c>
      <c r="D978" s="30" t="s">
        <v>1868</v>
      </c>
      <c r="E978" s="30" t="s">
        <v>1867</v>
      </c>
      <c r="F978" s="10">
        <v>86734.9</v>
      </c>
      <c r="G978" s="10">
        <v>81015.8</v>
      </c>
      <c r="H978" s="11" t="s">
        <v>147</v>
      </c>
      <c r="I978" s="30" t="s">
        <v>1867</v>
      </c>
      <c r="J978" s="30" t="s">
        <v>1867</v>
      </c>
    </row>
    <row r="979" spans="1:10" x14ac:dyDescent="0.25">
      <c r="A979" s="22" t="s">
        <v>421</v>
      </c>
      <c r="B979" s="17" t="s">
        <v>423</v>
      </c>
      <c r="C979" s="19">
        <v>2013</v>
      </c>
      <c r="D979" s="30" t="s">
        <v>1868</v>
      </c>
      <c r="E979" s="10">
        <v>103065.5</v>
      </c>
      <c r="F979" s="10">
        <v>75239.600000000006</v>
      </c>
      <c r="G979" s="10">
        <v>49210.2</v>
      </c>
      <c r="H979" s="11" t="s">
        <v>147</v>
      </c>
      <c r="I979" s="28">
        <v>44818.9</v>
      </c>
      <c r="J979" s="28">
        <v>43940.2</v>
      </c>
    </row>
    <row r="980" spans="1:10" x14ac:dyDescent="0.25">
      <c r="A980"/>
      <c r="B980" s="17"/>
      <c r="C980" s="19">
        <v>2014</v>
      </c>
      <c r="D980" s="30" t="s">
        <v>1868</v>
      </c>
      <c r="E980" s="10">
        <v>192076.4</v>
      </c>
      <c r="F980" s="10">
        <v>55509</v>
      </c>
      <c r="G980" s="10">
        <v>43713.599999999999</v>
      </c>
      <c r="H980" s="11" t="s">
        <v>147</v>
      </c>
      <c r="I980" s="28">
        <v>39876.199999999997</v>
      </c>
      <c r="J980" s="28">
        <v>39676.400000000001</v>
      </c>
    </row>
    <row r="981" spans="1:10" x14ac:dyDescent="0.25">
      <c r="A981"/>
      <c r="B981" s="17"/>
      <c r="C981" s="19">
        <v>2015</v>
      </c>
      <c r="D981" s="30" t="s">
        <v>1868</v>
      </c>
      <c r="E981" s="33" t="s">
        <v>1867</v>
      </c>
      <c r="F981" s="10">
        <v>98221.6</v>
      </c>
      <c r="G981" s="10">
        <v>40756</v>
      </c>
      <c r="H981" s="11" t="s">
        <v>147</v>
      </c>
      <c r="I981" s="33" t="s">
        <v>1867</v>
      </c>
      <c r="J981" s="28">
        <v>38898</v>
      </c>
    </row>
    <row r="982" spans="1:10" x14ac:dyDescent="0.25">
      <c r="A982"/>
      <c r="B982" s="17"/>
      <c r="C982" s="19">
        <v>2016</v>
      </c>
      <c r="D982" s="30" t="s">
        <v>1868</v>
      </c>
      <c r="E982" s="10">
        <v>4822.8</v>
      </c>
      <c r="F982" s="10">
        <v>147730.1</v>
      </c>
      <c r="G982" s="10">
        <v>55956.9</v>
      </c>
      <c r="H982" s="11" t="s">
        <v>147</v>
      </c>
      <c r="I982" s="33" t="s">
        <v>1867</v>
      </c>
      <c r="J982" s="28">
        <v>50786.3</v>
      </c>
    </row>
    <row r="983" spans="1:10" x14ac:dyDescent="0.25">
      <c r="A983"/>
      <c r="B983" s="17"/>
      <c r="C983" s="19">
        <v>2017</v>
      </c>
      <c r="D983" s="30" t="s">
        <v>1868</v>
      </c>
      <c r="E983" s="33" t="s">
        <v>1867</v>
      </c>
      <c r="F983" s="10">
        <v>83987.7</v>
      </c>
      <c r="G983" s="10">
        <v>65215.7</v>
      </c>
      <c r="H983" s="11" t="s">
        <v>147</v>
      </c>
      <c r="I983" s="33" t="s">
        <v>1867</v>
      </c>
      <c r="J983" s="28">
        <v>62456.7</v>
      </c>
    </row>
    <row r="984" spans="1:10" x14ac:dyDescent="0.25">
      <c r="A984"/>
      <c r="B984" s="17"/>
      <c r="C984" s="19">
        <v>2018</v>
      </c>
      <c r="D984" s="30" t="s">
        <v>1868</v>
      </c>
      <c r="E984" s="30" t="s">
        <v>1867</v>
      </c>
      <c r="F984" s="10">
        <v>86734.9</v>
      </c>
      <c r="G984" s="10">
        <v>81015.8</v>
      </c>
      <c r="H984" s="11" t="s">
        <v>147</v>
      </c>
      <c r="I984" s="30" t="s">
        <v>1867</v>
      </c>
      <c r="J984" s="30" t="s">
        <v>1867</v>
      </c>
    </row>
    <row r="985" spans="1:10" x14ac:dyDescent="0.25">
      <c r="A985" s="21" t="s">
        <v>424</v>
      </c>
      <c r="B985" s="17" t="s">
        <v>425</v>
      </c>
      <c r="C985" s="19">
        <v>2013</v>
      </c>
      <c r="D985" s="30" t="s">
        <v>1868</v>
      </c>
      <c r="E985" s="10">
        <v>503897.8</v>
      </c>
      <c r="F985" s="10">
        <v>177874.2</v>
      </c>
      <c r="G985" s="10">
        <v>113691.4</v>
      </c>
      <c r="H985" s="11" t="s">
        <v>147</v>
      </c>
      <c r="I985" s="28">
        <v>111846.6</v>
      </c>
      <c r="J985" s="28">
        <v>98992.5</v>
      </c>
    </row>
    <row r="986" spans="1:10" x14ac:dyDescent="0.25">
      <c r="A986"/>
      <c r="B986" s="17"/>
      <c r="C986" s="19">
        <v>2014</v>
      </c>
      <c r="D986" s="30" t="s">
        <v>1868</v>
      </c>
      <c r="E986" s="10">
        <v>688552.3</v>
      </c>
      <c r="F986" s="10">
        <v>216289.9</v>
      </c>
      <c r="G986" s="10">
        <v>126337.79999999999</v>
      </c>
      <c r="H986" s="11" t="s">
        <v>147</v>
      </c>
      <c r="I986" s="28">
        <v>115609</v>
      </c>
      <c r="J986" s="28">
        <v>105318.9</v>
      </c>
    </row>
    <row r="987" spans="1:10" x14ac:dyDescent="0.25">
      <c r="A987"/>
      <c r="B987" s="17"/>
      <c r="C987" s="19">
        <v>2015</v>
      </c>
      <c r="D987" s="30" t="s">
        <v>1868</v>
      </c>
      <c r="E987" s="33" t="s">
        <v>1867</v>
      </c>
      <c r="F987" s="10">
        <v>304162.80000000005</v>
      </c>
      <c r="G987" s="10">
        <v>171302.90000000002</v>
      </c>
      <c r="H987" s="11" t="s">
        <v>147</v>
      </c>
      <c r="I987" s="33" t="s">
        <v>1867</v>
      </c>
      <c r="J987" s="28">
        <v>123055.1</v>
      </c>
    </row>
    <row r="988" spans="1:10" x14ac:dyDescent="0.25">
      <c r="A988"/>
      <c r="B988" s="17"/>
      <c r="C988" s="19">
        <v>2016</v>
      </c>
      <c r="D988" s="30" t="s">
        <v>1868</v>
      </c>
      <c r="E988" s="10">
        <v>1030932.1</v>
      </c>
      <c r="F988" s="10">
        <v>419938.9</v>
      </c>
      <c r="G988" s="10">
        <v>217574.3</v>
      </c>
      <c r="H988" s="11" t="s">
        <v>147</v>
      </c>
      <c r="I988" s="33" t="s">
        <v>1867</v>
      </c>
      <c r="J988" s="28">
        <v>176897.1</v>
      </c>
    </row>
    <row r="989" spans="1:10" x14ac:dyDescent="0.25">
      <c r="A989"/>
      <c r="B989" s="17"/>
      <c r="C989" s="19">
        <v>2017</v>
      </c>
      <c r="D989" s="30" t="s">
        <v>1868</v>
      </c>
      <c r="E989" s="33" t="s">
        <v>1867</v>
      </c>
      <c r="F989" s="10">
        <v>518345.6</v>
      </c>
      <c r="G989" s="10">
        <v>247869.3</v>
      </c>
      <c r="H989" s="11" t="s">
        <v>147</v>
      </c>
      <c r="I989" s="33" t="s">
        <v>1867</v>
      </c>
      <c r="J989" s="28">
        <v>225837.3</v>
      </c>
    </row>
    <row r="990" spans="1:10" x14ac:dyDescent="0.25">
      <c r="A990"/>
      <c r="B990" s="17"/>
      <c r="C990" s="19">
        <v>2018</v>
      </c>
      <c r="D990" s="30" t="s">
        <v>1868</v>
      </c>
      <c r="E990" s="10">
        <v>1320031.9000000001</v>
      </c>
      <c r="F990" s="10">
        <v>540038.1</v>
      </c>
      <c r="G990" s="10">
        <v>329923.7</v>
      </c>
      <c r="H990" s="11" t="s">
        <v>1867</v>
      </c>
      <c r="I990" s="11" t="s">
        <v>1867</v>
      </c>
      <c r="J990" s="30" t="s">
        <v>1867</v>
      </c>
    </row>
    <row r="991" spans="1:10" x14ac:dyDescent="0.25">
      <c r="A991" s="22" t="s">
        <v>426</v>
      </c>
      <c r="B991" s="17" t="s">
        <v>427</v>
      </c>
      <c r="C991" s="19">
        <v>2013</v>
      </c>
      <c r="D991" s="30" t="s">
        <v>1868</v>
      </c>
      <c r="E991" s="10">
        <v>475009.4</v>
      </c>
      <c r="F991" s="10">
        <v>95372.1</v>
      </c>
      <c r="G991" s="10">
        <v>50894.5</v>
      </c>
      <c r="H991" s="11" t="s">
        <v>147</v>
      </c>
      <c r="I991" s="28">
        <v>54606.3</v>
      </c>
      <c r="J991" s="28">
        <v>42563.199999999997</v>
      </c>
    </row>
    <row r="992" spans="1:10" x14ac:dyDescent="0.25">
      <c r="A992"/>
      <c r="B992" s="17"/>
      <c r="C992" s="19">
        <v>2014</v>
      </c>
      <c r="D992" s="30" t="s">
        <v>1868</v>
      </c>
      <c r="E992" s="10">
        <v>648859.5</v>
      </c>
      <c r="F992" s="10">
        <v>115887.79999999999</v>
      </c>
      <c r="G992" s="10">
        <v>53083.299999999996</v>
      </c>
      <c r="H992" s="11" t="s">
        <v>147</v>
      </c>
      <c r="I992" s="28">
        <v>58872</v>
      </c>
      <c r="J992" s="28">
        <v>49914.6</v>
      </c>
    </row>
    <row r="993" spans="1:10" x14ac:dyDescent="0.25">
      <c r="A993"/>
      <c r="B993" s="17"/>
      <c r="C993" s="19">
        <v>2015</v>
      </c>
      <c r="D993" s="30" t="s">
        <v>1868</v>
      </c>
      <c r="E993" s="10">
        <v>899865.8</v>
      </c>
      <c r="F993" s="10">
        <v>178836.5</v>
      </c>
      <c r="G993" s="10">
        <v>82049.100000000006</v>
      </c>
      <c r="H993" s="11" t="s">
        <v>147</v>
      </c>
      <c r="I993" s="28">
        <v>63795.8</v>
      </c>
      <c r="J993" s="28">
        <f>56522.4-0.1</f>
        <v>56522.3</v>
      </c>
    </row>
    <row r="994" spans="1:10" x14ac:dyDescent="0.25">
      <c r="A994"/>
      <c r="B994" s="17"/>
      <c r="C994" s="19">
        <v>2016</v>
      </c>
      <c r="D994" s="30" t="s">
        <v>1868</v>
      </c>
      <c r="E994" s="10">
        <v>980048.5</v>
      </c>
      <c r="F994" s="10">
        <v>236229.5</v>
      </c>
      <c r="G994" s="10">
        <v>102245</v>
      </c>
      <c r="H994" s="11" t="s">
        <v>147</v>
      </c>
      <c r="I994" s="28">
        <v>83233.2</v>
      </c>
      <c r="J994" s="28">
        <v>75308.3</v>
      </c>
    </row>
    <row r="995" spans="1:10" x14ac:dyDescent="0.25">
      <c r="A995"/>
      <c r="B995" s="17"/>
      <c r="C995" s="19">
        <v>2017</v>
      </c>
      <c r="D995" s="30" t="s">
        <v>1868</v>
      </c>
      <c r="E995" s="10">
        <v>1212552.8</v>
      </c>
      <c r="F995" s="10">
        <v>306497.7</v>
      </c>
      <c r="G995" s="10">
        <v>111413</v>
      </c>
      <c r="H995" s="11" t="s">
        <v>147</v>
      </c>
      <c r="I995" s="28">
        <v>116121.2</v>
      </c>
      <c r="J995" s="28">
        <v>98019.3</v>
      </c>
    </row>
    <row r="996" spans="1:10" x14ac:dyDescent="0.25">
      <c r="A996"/>
      <c r="B996" s="17"/>
      <c r="C996" s="19">
        <v>2018</v>
      </c>
      <c r="D996" s="30" t="s">
        <v>1868</v>
      </c>
      <c r="E996" s="10">
        <v>1290762.2</v>
      </c>
      <c r="F996" s="10">
        <v>308488.59999999998</v>
      </c>
      <c r="G996" s="10">
        <v>156065.4</v>
      </c>
      <c r="H996" s="11" t="s">
        <v>147</v>
      </c>
      <c r="I996" s="28">
        <v>123151.9</v>
      </c>
      <c r="J996" s="28">
        <v>98657.3</v>
      </c>
    </row>
    <row r="997" spans="1:10" x14ac:dyDescent="0.25">
      <c r="A997" s="22" t="s">
        <v>428</v>
      </c>
      <c r="B997" s="17" t="s">
        <v>429</v>
      </c>
      <c r="C997" s="19">
        <v>2013</v>
      </c>
      <c r="D997" s="30" t="s">
        <v>1868</v>
      </c>
      <c r="E997" s="10">
        <v>28888.399999999998</v>
      </c>
      <c r="F997" s="10">
        <v>82502.100000000006</v>
      </c>
      <c r="G997" s="10">
        <v>62796.9</v>
      </c>
      <c r="H997" s="11" t="s">
        <v>147</v>
      </c>
      <c r="I997" s="28">
        <v>57240.3</v>
      </c>
      <c r="J997" s="28">
        <v>56429.3</v>
      </c>
    </row>
    <row r="998" spans="1:10" x14ac:dyDescent="0.25">
      <c r="A998"/>
      <c r="B998" s="17"/>
      <c r="C998" s="19">
        <v>2014</v>
      </c>
      <c r="D998" s="30" t="s">
        <v>1868</v>
      </c>
      <c r="E998" s="10">
        <v>39692.799999999996</v>
      </c>
      <c r="F998" s="10">
        <v>100402.1</v>
      </c>
      <c r="G998" s="10">
        <v>73254.5</v>
      </c>
      <c r="H998" s="11" t="s">
        <v>147</v>
      </c>
      <c r="I998" s="28">
        <v>56737</v>
      </c>
      <c r="J998" s="28">
        <v>55404.3</v>
      </c>
    </row>
    <row r="999" spans="1:10" x14ac:dyDescent="0.25">
      <c r="A999"/>
      <c r="B999" s="17"/>
      <c r="C999" s="19">
        <v>2015</v>
      </c>
      <c r="D999" s="30" t="s">
        <v>1868</v>
      </c>
      <c r="E999" s="33" t="s">
        <v>1867</v>
      </c>
      <c r="F999" s="10">
        <v>125326.3</v>
      </c>
      <c r="G999" s="10">
        <v>89253.8</v>
      </c>
      <c r="H999" s="11" t="s">
        <v>147</v>
      </c>
      <c r="I999" s="33" t="s">
        <v>1867</v>
      </c>
      <c r="J999" s="28">
        <v>66532.800000000003</v>
      </c>
    </row>
    <row r="1000" spans="1:10" x14ac:dyDescent="0.25">
      <c r="A1000"/>
      <c r="B1000" s="17"/>
      <c r="C1000" s="19">
        <v>2016</v>
      </c>
      <c r="D1000" s="30" t="s">
        <v>1868</v>
      </c>
      <c r="E1000" s="10">
        <v>50883.6</v>
      </c>
      <c r="F1000" s="10">
        <v>183709.4</v>
      </c>
      <c r="G1000" s="10">
        <v>115329.3</v>
      </c>
      <c r="H1000" s="11" t="s">
        <v>147</v>
      </c>
      <c r="I1000" s="33" t="s">
        <v>1867</v>
      </c>
      <c r="J1000" s="28">
        <v>101588.8</v>
      </c>
    </row>
    <row r="1001" spans="1:10" x14ac:dyDescent="0.25">
      <c r="A1001"/>
      <c r="B1001" s="17"/>
      <c r="C1001" s="19">
        <v>2017</v>
      </c>
      <c r="D1001" s="30" t="s">
        <v>1868</v>
      </c>
      <c r="E1001" s="33" t="s">
        <v>1867</v>
      </c>
      <c r="F1001" s="10">
        <v>211847.9</v>
      </c>
      <c r="G1001" s="10">
        <v>136456.29999999999</v>
      </c>
      <c r="H1001" s="11" t="s">
        <v>147</v>
      </c>
      <c r="I1001" s="33" t="s">
        <v>1867</v>
      </c>
      <c r="J1001" s="28">
        <v>127818</v>
      </c>
    </row>
    <row r="1002" spans="1:10" x14ac:dyDescent="0.25">
      <c r="A1002"/>
      <c r="B1002" s="17"/>
      <c r="C1002" s="19">
        <v>2018</v>
      </c>
      <c r="D1002" s="30" t="s">
        <v>1868</v>
      </c>
      <c r="E1002" s="10">
        <v>29269.7</v>
      </c>
      <c r="F1002" s="10">
        <v>231549.5</v>
      </c>
      <c r="G1002" s="10">
        <v>173858.30000000002</v>
      </c>
      <c r="H1002" s="11" t="s">
        <v>1867</v>
      </c>
      <c r="I1002" s="11" t="s">
        <v>1867</v>
      </c>
      <c r="J1002" s="30" t="s">
        <v>1867</v>
      </c>
    </row>
    <row r="1003" spans="1:10" x14ac:dyDescent="0.25">
      <c r="A1003" s="20" t="s">
        <v>77</v>
      </c>
      <c r="B1003" s="17" t="s">
        <v>430</v>
      </c>
      <c r="C1003" s="19">
        <v>2013</v>
      </c>
      <c r="D1003" s="30" t="s">
        <v>1868</v>
      </c>
      <c r="E1003" s="34" t="s">
        <v>1867</v>
      </c>
      <c r="F1003" s="34" t="s">
        <v>1867</v>
      </c>
      <c r="G1003" s="10">
        <v>331670.8</v>
      </c>
      <c r="H1003" s="11" t="s">
        <v>1867</v>
      </c>
      <c r="I1003" s="11" t="s">
        <v>1867</v>
      </c>
      <c r="J1003" s="28">
        <v>231966.6</v>
      </c>
    </row>
    <row r="1004" spans="1:10" x14ac:dyDescent="0.25">
      <c r="A1004"/>
      <c r="B1004" s="17"/>
      <c r="C1004" s="19">
        <v>2014</v>
      </c>
      <c r="D1004" s="30" t="s">
        <v>1868</v>
      </c>
      <c r="E1004" s="10">
        <v>2723962.3000000003</v>
      </c>
      <c r="F1004" s="10">
        <v>780920.5</v>
      </c>
      <c r="G1004" s="10">
        <v>345600.4</v>
      </c>
      <c r="H1004" s="28">
        <v>7239.6</v>
      </c>
      <c r="I1004" s="28">
        <v>277951.30000000005</v>
      </c>
      <c r="J1004" s="28">
        <v>255912.6</v>
      </c>
    </row>
    <row r="1005" spans="1:10" x14ac:dyDescent="0.25">
      <c r="A1005"/>
      <c r="B1005" s="17"/>
      <c r="C1005" s="19">
        <v>2015</v>
      </c>
      <c r="D1005" s="30" t="s">
        <v>1868</v>
      </c>
      <c r="E1005" s="10">
        <v>4531960.0999999996</v>
      </c>
      <c r="F1005" s="10">
        <v>1010547.2000000001</v>
      </c>
      <c r="G1005" s="10">
        <v>432435</v>
      </c>
      <c r="H1005" s="28">
        <v>7930.5</v>
      </c>
      <c r="I1005" s="28">
        <v>339161.9</v>
      </c>
      <c r="J1005" s="28">
        <v>300713.09999999998</v>
      </c>
    </row>
    <row r="1006" spans="1:10" x14ac:dyDescent="0.25">
      <c r="A1006"/>
      <c r="B1006" s="17"/>
      <c r="C1006" s="19">
        <v>2016</v>
      </c>
      <c r="D1006" s="30" t="s">
        <v>1868</v>
      </c>
      <c r="E1006" s="10">
        <v>5012866.5999999996</v>
      </c>
      <c r="F1006" s="10">
        <v>1241439.8999999999</v>
      </c>
      <c r="G1006" s="10">
        <v>613050.60000000009</v>
      </c>
      <c r="H1006" s="28">
        <v>12515.6</v>
      </c>
      <c r="I1006" s="28">
        <v>506514.9</v>
      </c>
      <c r="J1006" s="28">
        <v>460002.9</v>
      </c>
    </row>
    <row r="1007" spans="1:10" x14ac:dyDescent="0.25">
      <c r="A1007"/>
      <c r="B1007" s="17"/>
      <c r="C1007" s="19">
        <v>2017</v>
      </c>
      <c r="D1007" s="30" t="s">
        <v>1868</v>
      </c>
      <c r="E1007" s="10">
        <v>5952723.1000000006</v>
      </c>
      <c r="F1007" s="10">
        <v>1613615.4</v>
      </c>
      <c r="G1007" s="10">
        <v>837886.3</v>
      </c>
      <c r="H1007" s="28">
        <v>25747.200000000001</v>
      </c>
      <c r="I1007" s="28">
        <v>725829.3</v>
      </c>
      <c r="J1007" s="28">
        <v>669722.80000000005</v>
      </c>
    </row>
    <row r="1008" spans="1:10" x14ac:dyDescent="0.25">
      <c r="A1008"/>
      <c r="B1008" s="17"/>
      <c r="C1008" s="19">
        <v>2018</v>
      </c>
      <c r="D1008" s="30" t="s">
        <v>1868</v>
      </c>
      <c r="E1008" s="10">
        <v>6776182.4000000004</v>
      </c>
      <c r="F1008" s="10">
        <v>1948820.5</v>
      </c>
      <c r="G1008" s="10">
        <v>968012.2</v>
      </c>
      <c r="H1008" s="28">
        <v>18901.900000000001</v>
      </c>
      <c r="I1008" s="28">
        <v>911488.5</v>
      </c>
      <c r="J1008" s="28">
        <v>788970</v>
      </c>
    </row>
    <row r="1009" spans="1:10" x14ac:dyDescent="0.25">
      <c r="A1009" s="21" t="s">
        <v>431</v>
      </c>
      <c r="B1009" s="17" t="s">
        <v>432</v>
      </c>
      <c r="C1009" s="19">
        <v>2013</v>
      </c>
      <c r="D1009" s="30" t="s">
        <v>1868</v>
      </c>
      <c r="E1009" s="34" t="s">
        <v>1867</v>
      </c>
      <c r="F1009" s="34" t="s">
        <v>1867</v>
      </c>
      <c r="G1009" s="10">
        <v>124507.5</v>
      </c>
      <c r="H1009" s="11" t="s">
        <v>1867</v>
      </c>
      <c r="I1009" s="11" t="s">
        <v>1867</v>
      </c>
      <c r="J1009" s="28">
        <v>49656.6</v>
      </c>
    </row>
    <row r="1010" spans="1:10" x14ac:dyDescent="0.25">
      <c r="A1010" s="21" t="s">
        <v>433</v>
      </c>
      <c r="B1010" s="17"/>
      <c r="C1010" s="19">
        <v>2014</v>
      </c>
      <c r="D1010" s="30" t="s">
        <v>1868</v>
      </c>
      <c r="E1010" s="29" t="s">
        <v>1867</v>
      </c>
      <c r="F1010" s="10">
        <v>326664.50000000006</v>
      </c>
      <c r="G1010" s="10">
        <v>98054.9</v>
      </c>
      <c r="H1010" s="11" t="s">
        <v>1867</v>
      </c>
      <c r="I1010" s="11" t="s">
        <v>1867</v>
      </c>
      <c r="J1010" s="28">
        <v>50935.6</v>
      </c>
    </row>
    <row r="1011" spans="1:10" x14ac:dyDescent="0.25">
      <c r="A1011"/>
      <c r="B1011" s="17"/>
      <c r="C1011" s="19">
        <v>2015</v>
      </c>
      <c r="D1011" s="30" t="s">
        <v>1868</v>
      </c>
      <c r="E1011" s="33" t="s">
        <v>1867</v>
      </c>
      <c r="F1011" s="33" t="s">
        <v>1867</v>
      </c>
      <c r="G1011" s="10">
        <v>112370.5</v>
      </c>
      <c r="H1011" s="11" t="s">
        <v>1867</v>
      </c>
      <c r="I1011" s="11" t="s">
        <v>1867</v>
      </c>
      <c r="J1011" s="28">
        <v>59240.2</v>
      </c>
    </row>
    <row r="1012" spans="1:10" x14ac:dyDescent="0.25">
      <c r="A1012"/>
      <c r="B1012" s="17"/>
      <c r="C1012" s="19">
        <v>2016</v>
      </c>
      <c r="D1012" s="30" t="s">
        <v>1868</v>
      </c>
      <c r="E1012" s="11" t="s">
        <v>1867</v>
      </c>
      <c r="F1012" s="33" t="s">
        <v>1867</v>
      </c>
      <c r="G1012" s="10">
        <v>144241.70000000001</v>
      </c>
      <c r="H1012" s="11" t="s">
        <v>1867</v>
      </c>
      <c r="I1012" s="11" t="s">
        <v>1867</v>
      </c>
      <c r="J1012" s="28">
        <v>94259.4</v>
      </c>
    </row>
    <row r="1013" spans="1:10" x14ac:dyDescent="0.25">
      <c r="A1013"/>
      <c r="B1013" s="17"/>
      <c r="C1013" s="19">
        <v>2017</v>
      </c>
      <c r="D1013" s="30" t="s">
        <v>1868</v>
      </c>
      <c r="E1013" s="33" t="s">
        <v>1867</v>
      </c>
      <c r="F1013" s="33" t="s">
        <v>1867</v>
      </c>
      <c r="G1013" s="10">
        <v>209333.30000000002</v>
      </c>
      <c r="H1013" s="11" t="s">
        <v>1867</v>
      </c>
      <c r="I1013" s="11" t="s">
        <v>1867</v>
      </c>
      <c r="J1013" s="28">
        <v>155328.20000000001</v>
      </c>
    </row>
    <row r="1014" spans="1:10" x14ac:dyDescent="0.25">
      <c r="A1014"/>
      <c r="B1014" s="17"/>
      <c r="C1014" s="19">
        <v>2018</v>
      </c>
      <c r="D1014" s="30" t="s">
        <v>1868</v>
      </c>
      <c r="E1014" s="30" t="s">
        <v>1867</v>
      </c>
      <c r="F1014" s="30" t="s">
        <v>1867</v>
      </c>
      <c r="G1014" s="10">
        <v>249134</v>
      </c>
      <c r="H1014" s="11" t="s">
        <v>1867</v>
      </c>
      <c r="I1014" s="11" t="s">
        <v>1867</v>
      </c>
      <c r="J1014" s="28">
        <v>195296</v>
      </c>
    </row>
    <row r="1015" spans="1:10" x14ac:dyDescent="0.25">
      <c r="A1015" s="22" t="s">
        <v>434</v>
      </c>
      <c r="B1015" s="17" t="s">
        <v>435</v>
      </c>
      <c r="C1015" s="19">
        <v>2013</v>
      </c>
      <c r="D1015" s="30" t="s">
        <v>1868</v>
      </c>
      <c r="E1015" s="34" t="s">
        <v>1867</v>
      </c>
      <c r="F1015" s="34" t="s">
        <v>1867</v>
      </c>
      <c r="G1015" s="10">
        <v>69227.100000000006</v>
      </c>
      <c r="H1015" s="11" t="s">
        <v>1867</v>
      </c>
      <c r="I1015" s="11" t="s">
        <v>1867</v>
      </c>
      <c r="J1015" s="28">
        <v>7981.7</v>
      </c>
    </row>
    <row r="1016" spans="1:10" x14ac:dyDescent="0.25">
      <c r="A1016"/>
      <c r="B1016" s="17"/>
      <c r="C1016" s="19">
        <v>2014</v>
      </c>
      <c r="D1016" s="30" t="s">
        <v>1868</v>
      </c>
      <c r="E1016" s="29" t="s">
        <v>1867</v>
      </c>
      <c r="F1016" s="10">
        <v>238767.80000000002</v>
      </c>
      <c r="G1016" s="10">
        <v>44123.600000000006</v>
      </c>
      <c r="H1016" s="11" t="s">
        <v>1867</v>
      </c>
      <c r="I1016" s="11" t="s">
        <v>1867</v>
      </c>
      <c r="J1016" s="28">
        <v>8210.2999999999993</v>
      </c>
    </row>
    <row r="1017" spans="1:10" x14ac:dyDescent="0.25">
      <c r="A1017"/>
      <c r="B1017" s="17"/>
      <c r="C1017" s="19">
        <v>2015</v>
      </c>
      <c r="D1017" s="30" t="s">
        <v>1868</v>
      </c>
      <c r="E1017" s="10">
        <v>795982.8</v>
      </c>
      <c r="F1017" s="10">
        <v>201766</v>
      </c>
      <c r="G1017" s="10">
        <v>48883.3</v>
      </c>
      <c r="H1017" s="11" t="s">
        <v>147</v>
      </c>
      <c r="I1017" s="28">
        <v>25495.7</v>
      </c>
      <c r="J1017" s="28">
        <v>8410.9</v>
      </c>
    </row>
    <row r="1018" spans="1:10" x14ac:dyDescent="0.25">
      <c r="A1018"/>
      <c r="B1018" s="17"/>
      <c r="C1018" s="19">
        <v>2016</v>
      </c>
      <c r="D1018" s="30" t="s">
        <v>1868</v>
      </c>
      <c r="E1018" s="10">
        <v>831440.8</v>
      </c>
      <c r="F1018" s="10">
        <v>142649.79999999999</v>
      </c>
      <c r="G1018" s="10">
        <v>33774.9</v>
      </c>
      <c r="H1018" s="11" t="s">
        <v>147</v>
      </c>
      <c r="I1018" s="28">
        <v>31992.3</v>
      </c>
      <c r="J1018" s="28">
        <v>12403.6</v>
      </c>
    </row>
    <row r="1019" spans="1:10" x14ac:dyDescent="0.25">
      <c r="A1019"/>
      <c r="B1019" s="17"/>
      <c r="C1019" s="19">
        <v>2017</v>
      </c>
      <c r="D1019" s="30" t="s">
        <v>1868</v>
      </c>
      <c r="E1019" s="10">
        <v>878597.8</v>
      </c>
      <c r="F1019" s="10">
        <v>210305.3</v>
      </c>
      <c r="G1019" s="10">
        <v>43278.6</v>
      </c>
      <c r="H1019" s="11" t="s">
        <v>147</v>
      </c>
      <c r="I1019" s="28">
        <v>34489.800000000003</v>
      </c>
      <c r="J1019" s="28">
        <v>15026.5</v>
      </c>
    </row>
    <row r="1020" spans="1:10" x14ac:dyDescent="0.25">
      <c r="A1020"/>
      <c r="B1020" s="17"/>
      <c r="C1020" s="19">
        <v>2018</v>
      </c>
      <c r="D1020" s="30" t="s">
        <v>1868</v>
      </c>
      <c r="E1020" s="10">
        <v>1051985.6000000001</v>
      </c>
      <c r="F1020" s="10">
        <v>262500.40000000002</v>
      </c>
      <c r="G1020" s="10">
        <v>44175.6</v>
      </c>
      <c r="H1020" s="11" t="s">
        <v>147</v>
      </c>
      <c r="I1020" s="28">
        <v>39407.4</v>
      </c>
      <c r="J1020" s="28">
        <v>14238.3</v>
      </c>
    </row>
    <row r="1021" spans="1:10" x14ac:dyDescent="0.25">
      <c r="A1021" s="22" t="s">
        <v>436</v>
      </c>
      <c r="B1021" s="17" t="s">
        <v>437</v>
      </c>
      <c r="C1021" s="19">
        <v>2013</v>
      </c>
      <c r="D1021" s="30" t="s">
        <v>1868</v>
      </c>
      <c r="E1021" s="10">
        <v>269859</v>
      </c>
      <c r="F1021" s="10">
        <v>99742</v>
      </c>
      <c r="G1021" s="10">
        <v>55280.4</v>
      </c>
      <c r="H1021" s="11" t="s">
        <v>147</v>
      </c>
      <c r="I1021" s="28">
        <v>44352.5</v>
      </c>
      <c r="J1021" s="28">
        <v>41674.9</v>
      </c>
    </row>
    <row r="1022" spans="1:10" x14ac:dyDescent="0.25">
      <c r="A1022"/>
      <c r="B1022" s="17"/>
      <c r="C1022" s="19">
        <v>2014</v>
      </c>
      <c r="D1022" s="30" t="s">
        <v>1868</v>
      </c>
      <c r="E1022" s="29" t="s">
        <v>1867</v>
      </c>
      <c r="F1022" s="10">
        <v>87896.700000000012</v>
      </c>
      <c r="G1022" s="10">
        <v>53931.3</v>
      </c>
      <c r="H1022" s="11" t="s">
        <v>1867</v>
      </c>
      <c r="I1022" s="11" t="s">
        <v>1867</v>
      </c>
      <c r="J1022" s="28">
        <v>42725.3</v>
      </c>
    </row>
    <row r="1023" spans="1:10" x14ac:dyDescent="0.25">
      <c r="A1023"/>
      <c r="B1023" s="17"/>
      <c r="C1023" s="19">
        <v>2015</v>
      </c>
      <c r="D1023" s="30" t="s">
        <v>1868</v>
      </c>
      <c r="E1023" s="33" t="s">
        <v>1867</v>
      </c>
      <c r="F1023" s="33" t="s">
        <v>1867</v>
      </c>
      <c r="G1023" s="10">
        <v>63487.199999999997</v>
      </c>
      <c r="H1023" s="11" t="s">
        <v>1867</v>
      </c>
      <c r="I1023" s="11" t="s">
        <v>1867</v>
      </c>
      <c r="J1023" s="28">
        <v>50829.299999999996</v>
      </c>
    </row>
    <row r="1024" spans="1:10" x14ac:dyDescent="0.25">
      <c r="A1024"/>
      <c r="B1024" s="17"/>
      <c r="C1024" s="19">
        <v>2016</v>
      </c>
      <c r="D1024" s="30" t="s">
        <v>1868</v>
      </c>
      <c r="E1024" s="11" t="s">
        <v>1867</v>
      </c>
      <c r="F1024" s="33" t="s">
        <v>1867</v>
      </c>
      <c r="G1024" s="10">
        <v>110466.8</v>
      </c>
      <c r="H1024" s="11" t="s">
        <v>1867</v>
      </c>
      <c r="I1024" s="11" t="s">
        <v>1867</v>
      </c>
      <c r="J1024" s="28">
        <v>81855.8</v>
      </c>
    </row>
    <row r="1025" spans="1:10" x14ac:dyDescent="0.25">
      <c r="A1025"/>
      <c r="B1025" s="17"/>
      <c r="C1025" s="19">
        <v>2017</v>
      </c>
      <c r="D1025" s="30" t="s">
        <v>1868</v>
      </c>
      <c r="E1025" s="33" t="s">
        <v>1867</v>
      </c>
      <c r="F1025" s="33" t="s">
        <v>1867</v>
      </c>
      <c r="G1025" s="10">
        <v>166054.70000000001</v>
      </c>
      <c r="H1025" s="11" t="s">
        <v>1867</v>
      </c>
      <c r="I1025" s="11" t="s">
        <v>1867</v>
      </c>
      <c r="J1025" s="28">
        <v>140301.70000000001</v>
      </c>
    </row>
    <row r="1026" spans="1:10" x14ac:dyDescent="0.25">
      <c r="A1026"/>
      <c r="B1026" s="17"/>
      <c r="C1026" s="19">
        <v>2018</v>
      </c>
      <c r="D1026" s="30" t="s">
        <v>1868</v>
      </c>
      <c r="E1026" s="30" t="s">
        <v>1867</v>
      </c>
      <c r="F1026" s="30" t="s">
        <v>1867</v>
      </c>
      <c r="G1026" s="10">
        <v>204958.40000000002</v>
      </c>
      <c r="H1026" s="11" t="s">
        <v>1867</v>
      </c>
      <c r="I1026" s="11" t="s">
        <v>1867</v>
      </c>
      <c r="J1026" s="28">
        <v>181057.7</v>
      </c>
    </row>
    <row r="1027" spans="1:10" x14ac:dyDescent="0.25">
      <c r="A1027" s="21" t="s">
        <v>438</v>
      </c>
      <c r="B1027" s="17" t="s">
        <v>439</v>
      </c>
      <c r="C1027" s="19">
        <v>2013</v>
      </c>
      <c r="D1027" s="30" t="s">
        <v>1868</v>
      </c>
      <c r="E1027" s="34" t="s">
        <v>1867</v>
      </c>
      <c r="F1027" s="34" t="s">
        <v>1867</v>
      </c>
      <c r="G1027" s="10">
        <v>207163.3</v>
      </c>
      <c r="H1027" s="11" t="s">
        <v>1867</v>
      </c>
      <c r="I1027" s="11" t="s">
        <v>1867</v>
      </c>
      <c r="J1027" s="28">
        <v>182310</v>
      </c>
    </row>
    <row r="1028" spans="1:10" x14ac:dyDescent="0.25">
      <c r="A1028"/>
      <c r="B1028" s="17"/>
      <c r="C1028" s="19">
        <v>2014</v>
      </c>
      <c r="D1028" s="30" t="s">
        <v>1868</v>
      </c>
      <c r="E1028" s="29" t="s">
        <v>1867</v>
      </c>
      <c r="F1028" s="10">
        <v>454256</v>
      </c>
      <c r="G1028" s="10">
        <v>247545.5</v>
      </c>
      <c r="H1028" s="11" t="s">
        <v>1867</v>
      </c>
      <c r="I1028" s="11" t="s">
        <v>1867</v>
      </c>
      <c r="J1028" s="28">
        <v>204977</v>
      </c>
    </row>
    <row r="1029" spans="1:10" x14ac:dyDescent="0.25">
      <c r="A1029"/>
      <c r="B1029" s="17"/>
      <c r="C1029" s="19">
        <v>2015</v>
      </c>
      <c r="D1029" s="30" t="s">
        <v>1868</v>
      </c>
      <c r="E1029" s="33" t="s">
        <v>1867</v>
      </c>
      <c r="F1029" s="33" t="s">
        <v>1867</v>
      </c>
      <c r="G1029" s="10">
        <v>320064.5</v>
      </c>
      <c r="H1029" s="11" t="s">
        <v>1867</v>
      </c>
      <c r="I1029" s="11" t="s">
        <v>1867</v>
      </c>
      <c r="J1029" s="28">
        <v>241472.9</v>
      </c>
    </row>
    <row r="1030" spans="1:10" x14ac:dyDescent="0.25">
      <c r="A1030"/>
      <c r="B1030" s="17"/>
      <c r="C1030" s="19">
        <v>2016</v>
      </c>
      <c r="D1030" s="30" t="s">
        <v>1868</v>
      </c>
      <c r="E1030" s="10">
        <v>3299071.8000000003</v>
      </c>
      <c r="F1030" s="10">
        <v>914266.8</v>
      </c>
      <c r="G1030" s="10">
        <v>468808.9</v>
      </c>
      <c r="H1030" s="28">
        <v>7636.5</v>
      </c>
      <c r="I1030" s="28">
        <v>380845.2</v>
      </c>
      <c r="J1030" s="28">
        <v>365743.5</v>
      </c>
    </row>
    <row r="1031" spans="1:10" x14ac:dyDescent="0.25">
      <c r="A1031"/>
      <c r="B1031" s="17"/>
      <c r="C1031" s="19">
        <v>2017</v>
      </c>
      <c r="D1031" s="30" t="s">
        <v>1868</v>
      </c>
      <c r="E1031" s="33" t="s">
        <v>1867</v>
      </c>
      <c r="F1031" s="33" t="s">
        <v>1867</v>
      </c>
      <c r="G1031" s="10">
        <v>628553</v>
      </c>
      <c r="H1031" s="11" t="s">
        <v>1867</v>
      </c>
      <c r="I1031" s="11" t="s">
        <v>1867</v>
      </c>
      <c r="J1031" s="28">
        <v>514394.6</v>
      </c>
    </row>
    <row r="1032" spans="1:10" x14ac:dyDescent="0.25">
      <c r="A1032"/>
      <c r="B1032" s="17"/>
      <c r="C1032" s="19">
        <v>2018</v>
      </c>
      <c r="D1032" s="30" t="s">
        <v>1868</v>
      </c>
      <c r="E1032" s="10">
        <v>4330217.1999999993</v>
      </c>
      <c r="F1032" s="10">
        <v>1394187.5</v>
      </c>
      <c r="G1032" s="10">
        <v>718878.2</v>
      </c>
      <c r="H1032" s="28">
        <v>11391.1</v>
      </c>
      <c r="I1032" s="28">
        <v>673524.6</v>
      </c>
      <c r="J1032" s="28">
        <v>593674</v>
      </c>
    </row>
    <row r="1033" spans="1:10" x14ac:dyDescent="0.25">
      <c r="A1033" s="22" t="s">
        <v>438</v>
      </c>
      <c r="B1033" s="17" t="s">
        <v>440</v>
      </c>
      <c r="C1033" s="19">
        <v>2013</v>
      </c>
      <c r="D1033" s="30" t="s">
        <v>1868</v>
      </c>
      <c r="E1033" s="34" t="s">
        <v>1867</v>
      </c>
      <c r="F1033" s="34" t="s">
        <v>1867</v>
      </c>
      <c r="G1033" s="10">
        <v>207163.3</v>
      </c>
      <c r="H1033" s="11" t="s">
        <v>1867</v>
      </c>
      <c r="I1033" s="11" t="s">
        <v>1867</v>
      </c>
      <c r="J1033" s="28">
        <v>182310</v>
      </c>
    </row>
    <row r="1034" spans="1:10" x14ac:dyDescent="0.25">
      <c r="A1034"/>
      <c r="B1034" s="17"/>
      <c r="C1034" s="19">
        <v>2014</v>
      </c>
      <c r="D1034" s="30" t="s">
        <v>1868</v>
      </c>
      <c r="E1034" s="29" t="s">
        <v>1867</v>
      </c>
      <c r="F1034" s="10">
        <v>454256</v>
      </c>
      <c r="G1034" s="10">
        <v>247545.5</v>
      </c>
      <c r="H1034" s="11" t="s">
        <v>1867</v>
      </c>
      <c r="I1034" s="11" t="s">
        <v>1867</v>
      </c>
      <c r="J1034" s="28">
        <v>204977</v>
      </c>
    </row>
    <row r="1035" spans="1:10" x14ac:dyDescent="0.25">
      <c r="A1035"/>
      <c r="B1035" s="17"/>
      <c r="C1035" s="19">
        <v>2015</v>
      </c>
      <c r="D1035" s="30" t="s">
        <v>1868</v>
      </c>
      <c r="E1035" s="33" t="s">
        <v>1867</v>
      </c>
      <c r="F1035" s="33" t="s">
        <v>1867</v>
      </c>
      <c r="G1035" s="10">
        <v>320064.5</v>
      </c>
      <c r="H1035" s="11" t="s">
        <v>1867</v>
      </c>
      <c r="I1035" s="11" t="s">
        <v>1867</v>
      </c>
      <c r="J1035" s="28">
        <v>241472.9</v>
      </c>
    </row>
    <row r="1036" spans="1:10" x14ac:dyDescent="0.25">
      <c r="A1036"/>
      <c r="B1036" s="17"/>
      <c r="C1036" s="19">
        <v>2016</v>
      </c>
      <c r="D1036" s="30" t="s">
        <v>1868</v>
      </c>
      <c r="E1036" s="10">
        <v>3299071.8000000003</v>
      </c>
      <c r="F1036" s="10">
        <v>914266.8</v>
      </c>
      <c r="G1036" s="10">
        <v>468808.9</v>
      </c>
      <c r="H1036" s="28">
        <v>7636.5</v>
      </c>
      <c r="I1036" s="28">
        <v>380845.2</v>
      </c>
      <c r="J1036" s="28">
        <v>365743.5</v>
      </c>
    </row>
    <row r="1037" spans="1:10" x14ac:dyDescent="0.25">
      <c r="A1037"/>
      <c r="B1037" s="17"/>
      <c r="C1037" s="19">
        <v>2017</v>
      </c>
      <c r="D1037" s="30" t="s">
        <v>1868</v>
      </c>
      <c r="E1037" s="33" t="s">
        <v>1867</v>
      </c>
      <c r="F1037" s="33" t="s">
        <v>1867</v>
      </c>
      <c r="G1037" s="10">
        <v>628553</v>
      </c>
      <c r="H1037" s="11" t="s">
        <v>1867</v>
      </c>
      <c r="I1037" s="11" t="s">
        <v>1867</v>
      </c>
      <c r="J1037" s="28">
        <v>514394.6</v>
      </c>
    </row>
    <row r="1038" spans="1:10" x14ac:dyDescent="0.25">
      <c r="A1038"/>
      <c r="B1038" s="17"/>
      <c r="C1038" s="19">
        <v>2018</v>
      </c>
      <c r="D1038" s="30" t="s">
        <v>1868</v>
      </c>
      <c r="E1038" s="10">
        <v>4330217.1999999993</v>
      </c>
      <c r="F1038" s="10">
        <v>1394187.5</v>
      </c>
      <c r="G1038" s="10">
        <v>718878.2</v>
      </c>
      <c r="H1038" s="28">
        <v>11391.1</v>
      </c>
      <c r="I1038" s="28">
        <v>673524.6</v>
      </c>
      <c r="J1038" s="28">
        <v>593674</v>
      </c>
    </row>
    <row r="1039" spans="1:10" x14ac:dyDescent="0.25">
      <c r="A1039" s="20" t="s">
        <v>49</v>
      </c>
      <c r="B1039" s="17" t="s">
        <v>10</v>
      </c>
      <c r="C1039" s="19">
        <v>2013</v>
      </c>
      <c r="D1039" s="10">
        <v>11158339.100000001</v>
      </c>
      <c r="E1039" s="10">
        <v>18601793.5</v>
      </c>
      <c r="F1039" s="10">
        <v>9949043.8999999985</v>
      </c>
      <c r="G1039" s="10">
        <v>4672298.8</v>
      </c>
      <c r="H1039" s="28">
        <v>206042.3</v>
      </c>
      <c r="I1039" s="28">
        <v>2828040</v>
      </c>
      <c r="J1039" s="28">
        <v>2528227.6</v>
      </c>
    </row>
    <row r="1040" spans="1:10" x14ac:dyDescent="0.25">
      <c r="A1040"/>
      <c r="B1040" s="17"/>
      <c r="C1040" s="19">
        <v>2014</v>
      </c>
      <c r="D1040" s="10">
        <v>15519314.399999999</v>
      </c>
      <c r="E1040" s="10">
        <v>21999035.800000001</v>
      </c>
      <c r="F1040" s="10">
        <v>11950899.199999999</v>
      </c>
      <c r="G1040" s="10">
        <v>5897301.7000000002</v>
      </c>
      <c r="H1040" s="28">
        <v>315986.7</v>
      </c>
      <c r="I1040" s="28">
        <v>3390248.6999999997</v>
      </c>
      <c r="J1040" s="28">
        <v>3137668</v>
      </c>
    </row>
    <row r="1041" spans="1:10" x14ac:dyDescent="0.25">
      <c r="A1041"/>
      <c r="B1041" s="17"/>
      <c r="C1041" s="19">
        <v>2015</v>
      </c>
      <c r="D1041" s="10">
        <v>16139753.299999999</v>
      </c>
      <c r="E1041" s="10">
        <v>33922574.200000003</v>
      </c>
      <c r="F1041" s="10">
        <v>15643132.699999999</v>
      </c>
      <c r="G1041" s="10">
        <v>7477130.8999999994</v>
      </c>
      <c r="H1041" s="28">
        <v>357526.7</v>
      </c>
      <c r="I1041" s="28">
        <v>4815018.3999999994</v>
      </c>
      <c r="J1041" s="28">
        <v>4420847.5999999996</v>
      </c>
    </row>
    <row r="1042" spans="1:10" x14ac:dyDescent="0.25">
      <c r="A1042"/>
      <c r="B1042" s="17"/>
      <c r="C1042" s="19">
        <v>2016</v>
      </c>
      <c r="D1042" s="10">
        <v>17767489.199999999</v>
      </c>
      <c r="E1042" s="10">
        <v>42587999.899999999</v>
      </c>
      <c r="F1042" s="10">
        <v>21334608.899999999</v>
      </c>
      <c r="G1042" s="10">
        <v>10904624.1</v>
      </c>
      <c r="H1042" s="28">
        <v>487306</v>
      </c>
      <c r="I1042" s="28">
        <v>6944644.5</v>
      </c>
      <c r="J1042" s="28">
        <v>6446015.2999999998</v>
      </c>
    </row>
    <row r="1043" spans="1:10" x14ac:dyDescent="0.25">
      <c r="A1043"/>
      <c r="B1043" s="17"/>
      <c r="C1043" s="19">
        <v>2017</v>
      </c>
      <c r="D1043" s="10">
        <v>22075586</v>
      </c>
      <c r="E1043" s="10">
        <v>46156772</v>
      </c>
      <c r="F1043" s="10">
        <v>26564350</v>
      </c>
      <c r="G1043" s="10">
        <v>13449883.4</v>
      </c>
      <c r="H1043" s="28">
        <v>597068.9</v>
      </c>
      <c r="I1043" s="28">
        <v>9140308.9000000004</v>
      </c>
      <c r="J1043" s="28">
        <v>8455470.5</v>
      </c>
    </row>
    <row r="1044" spans="1:10" x14ac:dyDescent="0.25">
      <c r="A1044"/>
      <c r="B1044" s="17"/>
      <c r="C1044" s="19">
        <v>2018</v>
      </c>
      <c r="D1044" s="10">
        <v>27028960.199999999</v>
      </c>
      <c r="E1044" s="10">
        <v>55777277.199999996</v>
      </c>
      <c r="F1044" s="10">
        <v>34668002.799999997</v>
      </c>
      <c r="G1044" s="10">
        <v>17507961.600000001</v>
      </c>
      <c r="H1044" s="28">
        <v>985429.4</v>
      </c>
      <c r="I1044" s="28">
        <v>11112268.1</v>
      </c>
      <c r="J1044" s="28">
        <v>10319672.6</v>
      </c>
    </row>
    <row r="1045" spans="1:10" x14ac:dyDescent="0.25">
      <c r="A1045" s="20" t="s">
        <v>441</v>
      </c>
      <c r="B1045" s="17" t="s">
        <v>442</v>
      </c>
      <c r="C1045" s="19">
        <v>2013</v>
      </c>
      <c r="D1045" s="34" t="s">
        <v>1867</v>
      </c>
      <c r="E1045" s="10">
        <v>4699553.2</v>
      </c>
      <c r="F1045" s="34" t="s">
        <v>1867</v>
      </c>
      <c r="G1045" s="10">
        <v>2401318.4</v>
      </c>
      <c r="H1045" s="11" t="s">
        <v>1867</v>
      </c>
      <c r="I1045" s="11" t="s">
        <v>1867</v>
      </c>
      <c r="J1045" s="28">
        <v>1652719.8</v>
      </c>
    </row>
    <row r="1046" spans="1:10" x14ac:dyDescent="0.25">
      <c r="A1046" s="20" t="s">
        <v>443</v>
      </c>
      <c r="B1046" s="17"/>
      <c r="C1046" s="19">
        <v>2014</v>
      </c>
      <c r="D1046" s="10">
        <v>5215721.8</v>
      </c>
      <c r="E1046" s="10">
        <v>5593246.2000000002</v>
      </c>
      <c r="F1046" s="10">
        <v>6088482.5999999996</v>
      </c>
      <c r="G1046" s="10">
        <v>3407507.6</v>
      </c>
      <c r="H1046" s="28">
        <v>303493.7</v>
      </c>
      <c r="I1046" s="28">
        <v>2431908.5</v>
      </c>
      <c r="J1046" s="28">
        <v>2228357.1</v>
      </c>
    </row>
    <row r="1047" spans="1:10" x14ac:dyDescent="0.25">
      <c r="A1047"/>
      <c r="B1047" s="17"/>
      <c r="C1047" s="19">
        <v>2015</v>
      </c>
      <c r="D1047" s="10">
        <v>5583427</v>
      </c>
      <c r="E1047" s="10">
        <v>10963654.699999999</v>
      </c>
      <c r="F1047" s="10">
        <v>8000381.5999999996</v>
      </c>
      <c r="G1047" s="10">
        <v>4486058.0999999996</v>
      </c>
      <c r="H1047" s="28">
        <v>357526.7</v>
      </c>
      <c r="I1047" s="28">
        <v>3531565.0999999996</v>
      </c>
      <c r="J1047" s="28">
        <v>3197062.7</v>
      </c>
    </row>
    <row r="1048" spans="1:10" x14ac:dyDescent="0.25">
      <c r="A1048"/>
      <c r="B1048" s="17"/>
      <c r="C1048" s="19">
        <v>2016</v>
      </c>
      <c r="D1048" s="10">
        <v>6221183.2999999998</v>
      </c>
      <c r="E1048" s="10">
        <v>14543210.200000001</v>
      </c>
      <c r="F1048" s="10">
        <v>11698664</v>
      </c>
      <c r="G1048" s="10">
        <v>6816101.9000000004</v>
      </c>
      <c r="H1048" s="28">
        <v>487306</v>
      </c>
      <c r="I1048" s="28">
        <v>5233348.9000000004</v>
      </c>
      <c r="J1048" s="28">
        <v>4848706.3</v>
      </c>
    </row>
    <row r="1049" spans="1:10" x14ac:dyDescent="0.25">
      <c r="A1049"/>
      <c r="B1049" s="17"/>
      <c r="C1049" s="19">
        <v>2017</v>
      </c>
      <c r="D1049" s="10">
        <v>9118110.8000000007</v>
      </c>
      <c r="E1049" s="10">
        <v>16963894.399999999</v>
      </c>
      <c r="F1049" s="10">
        <v>14889885.9</v>
      </c>
      <c r="G1049" s="10">
        <v>8511113.6999999993</v>
      </c>
      <c r="H1049" s="28">
        <v>555914.80000000005</v>
      </c>
      <c r="I1049" s="28">
        <v>6864237.7000000002</v>
      </c>
      <c r="J1049" s="28">
        <v>6302079.7000000002</v>
      </c>
    </row>
    <row r="1050" spans="1:10" x14ac:dyDescent="0.25">
      <c r="A1050"/>
      <c r="B1050" s="17"/>
      <c r="C1050" s="19">
        <v>2018</v>
      </c>
      <c r="D1050" s="10">
        <v>11369783.4</v>
      </c>
      <c r="E1050" s="10">
        <v>22215205.899999999</v>
      </c>
      <c r="F1050" s="10">
        <v>20029041.700000003</v>
      </c>
      <c r="G1050" s="10">
        <v>11498851.199999999</v>
      </c>
      <c r="H1050" s="28">
        <v>870609</v>
      </c>
      <c r="I1050" s="28">
        <v>8412004.3000000007</v>
      </c>
      <c r="J1050" s="28">
        <v>7716085.7999999998</v>
      </c>
    </row>
    <row r="1051" spans="1:10" x14ac:dyDescent="0.25">
      <c r="A1051" s="21" t="s">
        <v>444</v>
      </c>
      <c r="B1051" s="17" t="s">
        <v>445</v>
      </c>
      <c r="C1051" s="19">
        <v>2013</v>
      </c>
      <c r="D1051" s="30" t="s">
        <v>1868</v>
      </c>
      <c r="E1051" s="10">
        <v>1121090.7999999998</v>
      </c>
      <c r="F1051" s="10">
        <v>2353405.4000000004</v>
      </c>
      <c r="G1051" s="10">
        <v>1305471.6000000001</v>
      </c>
      <c r="H1051" s="11" t="s">
        <v>147</v>
      </c>
      <c r="I1051" s="28">
        <v>1149088.1000000001</v>
      </c>
      <c r="J1051" s="28">
        <v>937975.7</v>
      </c>
    </row>
    <row r="1052" spans="1:10" x14ac:dyDescent="0.25">
      <c r="A1052"/>
      <c r="B1052" s="17"/>
      <c r="C1052" s="19">
        <v>2014</v>
      </c>
      <c r="D1052" s="29" t="s">
        <v>1867</v>
      </c>
      <c r="E1052" s="10">
        <v>1142560.3999999999</v>
      </c>
      <c r="F1052" s="10">
        <v>3150469.2</v>
      </c>
      <c r="G1052" s="10">
        <v>1992800.4000000001</v>
      </c>
      <c r="H1052" s="29" t="s">
        <v>1867</v>
      </c>
      <c r="I1052" s="28">
        <v>1568262.5</v>
      </c>
      <c r="J1052" s="28">
        <v>1419200.1</v>
      </c>
    </row>
    <row r="1053" spans="1:10" x14ac:dyDescent="0.25">
      <c r="A1053"/>
      <c r="B1053" s="17"/>
      <c r="C1053" s="19">
        <v>2015</v>
      </c>
      <c r="D1053" s="33" t="s">
        <v>1867</v>
      </c>
      <c r="E1053" s="10">
        <v>2058185.9</v>
      </c>
      <c r="F1053" s="10">
        <v>4795396.8</v>
      </c>
      <c r="G1053" s="10">
        <v>2908116.9</v>
      </c>
      <c r="H1053" s="33" t="s">
        <v>1867</v>
      </c>
      <c r="I1053" s="28">
        <v>2446237.1999999997</v>
      </c>
      <c r="J1053" s="28">
        <v>2166105.6</v>
      </c>
    </row>
    <row r="1054" spans="1:10" x14ac:dyDescent="0.25">
      <c r="A1054"/>
      <c r="B1054" s="17"/>
      <c r="C1054" s="19">
        <v>2016</v>
      </c>
      <c r="D1054" s="33" t="s">
        <v>1867</v>
      </c>
      <c r="E1054" s="10">
        <v>3371917.5</v>
      </c>
      <c r="F1054" s="33" t="s">
        <v>1867</v>
      </c>
      <c r="G1054" s="10">
        <v>4572346.5</v>
      </c>
      <c r="H1054" s="11" t="s">
        <v>1867</v>
      </c>
      <c r="I1054" s="11" t="s">
        <v>1867</v>
      </c>
      <c r="J1054" s="28">
        <v>3347345.1</v>
      </c>
    </row>
    <row r="1055" spans="1:10" x14ac:dyDescent="0.25">
      <c r="A1055"/>
      <c r="B1055" s="17"/>
      <c r="C1055" s="19">
        <v>2017</v>
      </c>
      <c r="D1055" s="33" t="s">
        <v>1867</v>
      </c>
      <c r="E1055" s="10">
        <v>5568574.7999999998</v>
      </c>
      <c r="F1055" s="33" t="s">
        <v>1867</v>
      </c>
      <c r="G1055" s="10">
        <v>5619002.6000000006</v>
      </c>
      <c r="H1055" s="11" t="s">
        <v>1867</v>
      </c>
      <c r="I1055" s="11" t="s">
        <v>1867</v>
      </c>
      <c r="J1055" s="28">
        <v>4282446.4000000004</v>
      </c>
    </row>
    <row r="1056" spans="1:10" x14ac:dyDescent="0.25">
      <c r="A1056"/>
      <c r="B1056" s="17"/>
      <c r="C1056" s="19">
        <v>2018</v>
      </c>
      <c r="D1056" s="30" t="s">
        <v>1867</v>
      </c>
      <c r="E1056" s="10">
        <v>7316976.7000000002</v>
      </c>
      <c r="F1056" s="10">
        <v>12021266.5</v>
      </c>
      <c r="G1056" s="10">
        <v>7467181.7000000002</v>
      </c>
      <c r="H1056" s="30" t="s">
        <v>1867</v>
      </c>
      <c r="I1056" s="28">
        <v>5726839.5999999996</v>
      </c>
      <c r="J1056" s="28">
        <v>5221253.7</v>
      </c>
    </row>
    <row r="1057" spans="1:10" x14ac:dyDescent="0.25">
      <c r="A1057" s="22" t="s">
        <v>444</v>
      </c>
      <c r="B1057" s="17" t="s">
        <v>446</v>
      </c>
      <c r="C1057" s="19">
        <v>2013</v>
      </c>
      <c r="D1057" s="30" t="s">
        <v>1868</v>
      </c>
      <c r="E1057" s="10">
        <v>1121090.7999999998</v>
      </c>
      <c r="F1057" s="10">
        <v>2353405.4000000004</v>
      </c>
      <c r="G1057" s="10">
        <v>1305471.6000000001</v>
      </c>
      <c r="H1057" s="11" t="s">
        <v>147</v>
      </c>
      <c r="I1057" s="28">
        <v>1149088.1000000001</v>
      </c>
      <c r="J1057" s="28">
        <v>937975.7</v>
      </c>
    </row>
    <row r="1058" spans="1:10" x14ac:dyDescent="0.25">
      <c r="A1058"/>
      <c r="B1058" s="17"/>
      <c r="C1058" s="19">
        <v>2014</v>
      </c>
      <c r="D1058" s="29" t="s">
        <v>1867</v>
      </c>
      <c r="E1058" s="10">
        <v>1142560.3999999999</v>
      </c>
      <c r="F1058" s="10">
        <v>3150469.2</v>
      </c>
      <c r="G1058" s="10">
        <v>1992800.4000000001</v>
      </c>
      <c r="H1058" s="29" t="s">
        <v>1867</v>
      </c>
      <c r="I1058" s="28">
        <v>1568262.5</v>
      </c>
      <c r="J1058" s="28">
        <v>1419200.1</v>
      </c>
    </row>
    <row r="1059" spans="1:10" x14ac:dyDescent="0.25">
      <c r="A1059"/>
      <c r="B1059" s="17"/>
      <c r="C1059" s="19">
        <v>2015</v>
      </c>
      <c r="D1059" s="33" t="s">
        <v>1867</v>
      </c>
      <c r="E1059" s="10">
        <v>2058185.9</v>
      </c>
      <c r="F1059" s="10">
        <v>4795396.8</v>
      </c>
      <c r="G1059" s="10">
        <v>2908116.9</v>
      </c>
      <c r="H1059" s="33" t="s">
        <v>1867</v>
      </c>
      <c r="I1059" s="28">
        <v>2446237.1999999997</v>
      </c>
      <c r="J1059" s="28">
        <v>2166105.6</v>
      </c>
    </row>
    <row r="1060" spans="1:10" x14ac:dyDescent="0.25">
      <c r="A1060"/>
      <c r="B1060" s="17"/>
      <c r="C1060" s="19">
        <v>2016</v>
      </c>
      <c r="D1060" s="33" t="s">
        <v>1867</v>
      </c>
      <c r="E1060" s="10">
        <v>3371917.5</v>
      </c>
      <c r="F1060" s="33" t="s">
        <v>1867</v>
      </c>
      <c r="G1060" s="10">
        <v>4572346.5</v>
      </c>
      <c r="H1060" s="11" t="s">
        <v>1867</v>
      </c>
      <c r="I1060" s="11" t="s">
        <v>1867</v>
      </c>
      <c r="J1060" s="28">
        <v>3347345.1</v>
      </c>
    </row>
    <row r="1061" spans="1:10" x14ac:dyDescent="0.25">
      <c r="A1061"/>
      <c r="B1061" s="17"/>
      <c r="C1061" s="19">
        <v>2017</v>
      </c>
      <c r="D1061" s="33" t="s">
        <v>1867</v>
      </c>
      <c r="E1061" s="10">
        <v>5568574.7999999998</v>
      </c>
      <c r="F1061" s="33" t="s">
        <v>1867</v>
      </c>
      <c r="G1061" s="10">
        <v>5619002.6000000006</v>
      </c>
      <c r="H1061" s="11" t="s">
        <v>1867</v>
      </c>
      <c r="I1061" s="11" t="s">
        <v>1867</v>
      </c>
      <c r="J1061" s="28">
        <v>4282446.4000000004</v>
      </c>
    </row>
    <row r="1062" spans="1:10" x14ac:dyDescent="0.25">
      <c r="A1062"/>
      <c r="B1062" s="17"/>
      <c r="C1062" s="19">
        <v>2018</v>
      </c>
      <c r="D1062" s="30" t="s">
        <v>1867</v>
      </c>
      <c r="E1062" s="10">
        <v>7316976.7000000002</v>
      </c>
      <c r="F1062" s="10">
        <v>12021266.5</v>
      </c>
      <c r="G1062" s="10">
        <v>7467181.7000000002</v>
      </c>
      <c r="H1062" s="30" t="s">
        <v>1867</v>
      </c>
      <c r="I1062" s="28">
        <v>5726839.5999999996</v>
      </c>
      <c r="J1062" s="28">
        <v>5221253.7</v>
      </c>
    </row>
    <row r="1063" spans="1:10" x14ac:dyDescent="0.25">
      <c r="A1063" s="21" t="s">
        <v>447</v>
      </c>
      <c r="B1063" s="17" t="s">
        <v>448</v>
      </c>
      <c r="C1063" s="19">
        <v>2013</v>
      </c>
      <c r="D1063" s="34" t="s">
        <v>1867</v>
      </c>
      <c r="E1063" s="10">
        <v>3578462.4</v>
      </c>
      <c r="F1063" s="10">
        <v>2182583.5</v>
      </c>
      <c r="G1063" s="10">
        <v>1095846.7999999998</v>
      </c>
      <c r="H1063" s="34" t="s">
        <v>1867</v>
      </c>
      <c r="I1063" s="28">
        <v>763222.5</v>
      </c>
      <c r="J1063" s="28">
        <v>714744.1</v>
      </c>
    </row>
    <row r="1064" spans="1:10" x14ac:dyDescent="0.25">
      <c r="A1064"/>
      <c r="B1064" s="17"/>
      <c r="C1064" s="19">
        <v>2014</v>
      </c>
      <c r="D1064" s="29" t="s">
        <v>1867</v>
      </c>
      <c r="E1064" s="10">
        <v>4450685.8</v>
      </c>
      <c r="F1064" s="10">
        <v>2938013.4</v>
      </c>
      <c r="G1064" s="10">
        <v>1414707.2</v>
      </c>
      <c r="H1064" s="11" t="s">
        <v>1867</v>
      </c>
      <c r="I1064" s="11" t="s">
        <v>1867</v>
      </c>
      <c r="J1064" s="28">
        <v>809157</v>
      </c>
    </row>
    <row r="1065" spans="1:10" x14ac:dyDescent="0.25">
      <c r="A1065"/>
      <c r="B1065" s="17"/>
      <c r="C1065" s="19">
        <v>2015</v>
      </c>
      <c r="D1065" s="33" t="s">
        <v>1867</v>
      </c>
      <c r="E1065" s="10">
        <v>8905468.8000000007</v>
      </c>
      <c r="F1065" s="33" t="s">
        <v>1867</v>
      </c>
      <c r="G1065" s="10">
        <v>1577941.2</v>
      </c>
      <c r="H1065" s="11" t="s">
        <v>1867</v>
      </c>
      <c r="I1065" s="11" t="s">
        <v>1867</v>
      </c>
      <c r="J1065" s="28">
        <v>1030957.1</v>
      </c>
    </row>
    <row r="1066" spans="1:10" x14ac:dyDescent="0.25">
      <c r="A1066"/>
      <c r="B1066" s="17"/>
      <c r="C1066" s="19">
        <v>2016</v>
      </c>
      <c r="D1066" s="33" t="s">
        <v>1867</v>
      </c>
      <c r="E1066" s="10">
        <v>11171292.700000001</v>
      </c>
      <c r="F1066" s="33" t="s">
        <v>1867</v>
      </c>
      <c r="G1066" s="10">
        <v>2243755.4</v>
      </c>
      <c r="H1066" s="11" t="s">
        <v>1867</v>
      </c>
      <c r="I1066" s="11" t="s">
        <v>1867</v>
      </c>
      <c r="J1066" s="28">
        <v>1501361.2</v>
      </c>
    </row>
    <row r="1067" spans="1:10" x14ac:dyDescent="0.25">
      <c r="A1067"/>
      <c r="B1067" s="17"/>
      <c r="C1067" s="19">
        <v>2017</v>
      </c>
      <c r="D1067" s="33" t="s">
        <v>1867</v>
      </c>
      <c r="E1067" s="10">
        <v>11395319.6</v>
      </c>
      <c r="F1067" s="33" t="s">
        <v>1867</v>
      </c>
      <c r="G1067" s="10">
        <v>2892111.1</v>
      </c>
      <c r="H1067" s="11" t="s">
        <v>1867</v>
      </c>
      <c r="I1067" s="11" t="s">
        <v>1867</v>
      </c>
      <c r="J1067" s="28">
        <v>2019633.3</v>
      </c>
    </row>
    <row r="1068" spans="1:10" x14ac:dyDescent="0.25">
      <c r="A1068"/>
      <c r="B1068" s="17"/>
      <c r="C1068" s="19">
        <v>2018</v>
      </c>
      <c r="D1068" s="30" t="s">
        <v>1867</v>
      </c>
      <c r="E1068" s="10">
        <v>14898229.199999999</v>
      </c>
      <c r="F1068" s="30" t="s">
        <v>1867</v>
      </c>
      <c r="G1068" s="10">
        <v>4031669.5</v>
      </c>
      <c r="H1068" s="11" t="s">
        <v>1867</v>
      </c>
      <c r="I1068" s="11" t="s">
        <v>1867</v>
      </c>
      <c r="J1068" s="28">
        <v>2494832.1</v>
      </c>
    </row>
    <row r="1069" spans="1:10" x14ac:dyDescent="0.25">
      <c r="A1069" s="22" t="s">
        <v>449</v>
      </c>
      <c r="B1069" s="17" t="s">
        <v>450</v>
      </c>
      <c r="C1069" s="19">
        <v>2013</v>
      </c>
      <c r="D1069" s="34" t="s">
        <v>1867</v>
      </c>
      <c r="E1069" s="10">
        <v>2005927.9</v>
      </c>
      <c r="F1069" s="34" t="s">
        <v>1867</v>
      </c>
      <c r="G1069" s="10">
        <v>30780.6</v>
      </c>
      <c r="H1069" s="11" t="s">
        <v>1867</v>
      </c>
      <c r="I1069" s="11" t="s">
        <v>1867</v>
      </c>
      <c r="J1069" s="28">
        <v>5899.5</v>
      </c>
    </row>
    <row r="1070" spans="1:10" x14ac:dyDescent="0.25">
      <c r="A1070"/>
      <c r="B1070" s="17"/>
      <c r="C1070" s="19">
        <v>2014</v>
      </c>
      <c r="D1070" s="29" t="s">
        <v>1867</v>
      </c>
      <c r="E1070" s="29" t="s">
        <v>1867</v>
      </c>
      <c r="F1070" s="10">
        <v>308551.40000000002</v>
      </c>
      <c r="G1070" s="10">
        <v>103435.4</v>
      </c>
      <c r="H1070" s="11" t="s">
        <v>1867</v>
      </c>
      <c r="I1070" s="11" t="s">
        <v>1867</v>
      </c>
      <c r="J1070" s="28">
        <v>11519.5</v>
      </c>
    </row>
    <row r="1071" spans="1:10" x14ac:dyDescent="0.25">
      <c r="A1071"/>
      <c r="B1071" s="17"/>
      <c r="C1071" s="19">
        <v>2015</v>
      </c>
      <c r="D1071" s="33" t="s">
        <v>1867</v>
      </c>
      <c r="E1071" s="10">
        <v>6388925.1000000006</v>
      </c>
      <c r="F1071" s="33" t="s">
        <v>1867</v>
      </c>
      <c r="G1071" s="10">
        <v>57451.5</v>
      </c>
      <c r="H1071" s="11" t="s">
        <v>1867</v>
      </c>
      <c r="I1071" s="11" t="s">
        <v>1867</v>
      </c>
      <c r="J1071" s="28">
        <v>13547.2</v>
      </c>
    </row>
    <row r="1072" spans="1:10" x14ac:dyDescent="0.25">
      <c r="A1072"/>
      <c r="B1072" s="17"/>
      <c r="C1072" s="19">
        <v>2016</v>
      </c>
      <c r="D1072" s="33" t="s">
        <v>1867</v>
      </c>
      <c r="E1072" s="10">
        <v>8005014.4999999991</v>
      </c>
      <c r="F1072" s="33" t="s">
        <v>1867</v>
      </c>
      <c r="G1072" s="10">
        <v>71009.399999999994</v>
      </c>
      <c r="H1072" s="11" t="s">
        <v>1867</v>
      </c>
      <c r="I1072" s="11" t="s">
        <v>1867</v>
      </c>
      <c r="J1072" s="28">
        <v>21801.5</v>
      </c>
    </row>
    <row r="1073" spans="1:10" x14ac:dyDescent="0.25">
      <c r="A1073"/>
      <c r="B1073" s="17"/>
      <c r="C1073" s="19">
        <v>2017</v>
      </c>
      <c r="D1073" s="33" t="s">
        <v>1867</v>
      </c>
      <c r="E1073" s="10">
        <v>7843109</v>
      </c>
      <c r="F1073" s="33" t="s">
        <v>1867</v>
      </c>
      <c r="G1073" s="10">
        <v>105059.4</v>
      </c>
      <c r="H1073" s="11" t="s">
        <v>1867</v>
      </c>
      <c r="I1073" s="11" t="s">
        <v>1867</v>
      </c>
      <c r="J1073" s="28">
        <v>43796.2</v>
      </c>
    </row>
    <row r="1074" spans="1:10" x14ac:dyDescent="0.25">
      <c r="A1074"/>
      <c r="B1074" s="17"/>
      <c r="C1074" s="19">
        <v>2018</v>
      </c>
      <c r="D1074" s="30" t="s">
        <v>1867</v>
      </c>
      <c r="E1074" s="10">
        <v>9813281</v>
      </c>
      <c r="F1074" s="30" t="s">
        <v>1867</v>
      </c>
      <c r="G1074" s="10">
        <v>170646.5</v>
      </c>
      <c r="H1074" s="11" t="s">
        <v>1867</v>
      </c>
      <c r="I1074" s="11" t="s">
        <v>1867</v>
      </c>
      <c r="J1074" s="28">
        <v>66702.399999999994</v>
      </c>
    </row>
    <row r="1075" spans="1:10" x14ac:dyDescent="0.25">
      <c r="A1075" s="22" t="s">
        <v>451</v>
      </c>
      <c r="B1075" s="17" t="s">
        <v>452</v>
      </c>
      <c r="C1075" s="19">
        <v>2013</v>
      </c>
      <c r="D1075" s="30" t="s">
        <v>1868</v>
      </c>
      <c r="E1075" s="34" t="s">
        <v>1867</v>
      </c>
      <c r="F1075" s="10">
        <v>50019.199999999997</v>
      </c>
      <c r="G1075" s="10">
        <v>14802.7</v>
      </c>
      <c r="H1075" s="11" t="s">
        <v>147</v>
      </c>
      <c r="I1075" s="28">
        <v>11116.5</v>
      </c>
      <c r="J1075" s="28">
        <v>10648.2</v>
      </c>
    </row>
    <row r="1076" spans="1:10" x14ac:dyDescent="0.25">
      <c r="A1076"/>
      <c r="B1076" s="17"/>
      <c r="C1076" s="19">
        <v>2014</v>
      </c>
      <c r="D1076" s="30" t="s">
        <v>1868</v>
      </c>
      <c r="E1076" s="29" t="s">
        <v>1867</v>
      </c>
      <c r="F1076" s="10">
        <v>50368.2</v>
      </c>
      <c r="G1076" s="10">
        <v>16452.5</v>
      </c>
      <c r="H1076" s="11" t="s">
        <v>147</v>
      </c>
      <c r="I1076" s="29" t="s">
        <v>1867</v>
      </c>
      <c r="J1076" s="28">
        <v>11591.6</v>
      </c>
    </row>
    <row r="1077" spans="1:10" x14ac:dyDescent="0.25">
      <c r="A1077"/>
      <c r="B1077" s="17"/>
      <c r="C1077" s="19">
        <v>2015</v>
      </c>
      <c r="D1077" s="30" t="s">
        <v>1868</v>
      </c>
      <c r="E1077" s="10">
        <v>42220.4</v>
      </c>
      <c r="F1077" s="10">
        <v>82871.100000000006</v>
      </c>
      <c r="G1077" s="10">
        <v>14744.5</v>
      </c>
      <c r="H1077" s="11" t="s">
        <v>147</v>
      </c>
      <c r="I1077" s="28">
        <v>9020.7000000000007</v>
      </c>
      <c r="J1077" s="28">
        <v>9020.7000000000007</v>
      </c>
    </row>
    <row r="1078" spans="1:10" x14ac:dyDescent="0.25">
      <c r="A1078"/>
      <c r="B1078" s="17"/>
      <c r="C1078" s="19">
        <v>2016</v>
      </c>
      <c r="D1078" s="30" t="s">
        <v>1868</v>
      </c>
      <c r="E1078" s="10">
        <v>144579</v>
      </c>
      <c r="F1078" s="10">
        <v>61248.7</v>
      </c>
      <c r="G1078" s="10">
        <v>34833.9</v>
      </c>
      <c r="H1078" s="11" t="s">
        <v>147</v>
      </c>
      <c r="I1078" s="28">
        <v>25660.7</v>
      </c>
      <c r="J1078" s="28">
        <v>25660.7</v>
      </c>
    </row>
    <row r="1079" spans="1:10" x14ac:dyDescent="0.25">
      <c r="A1079"/>
      <c r="B1079" s="17"/>
      <c r="C1079" s="19">
        <v>2017</v>
      </c>
      <c r="D1079" s="30" t="s">
        <v>1868</v>
      </c>
      <c r="E1079" s="10">
        <v>189710.6</v>
      </c>
      <c r="F1079" s="10">
        <v>65137.7</v>
      </c>
      <c r="G1079" s="10">
        <v>39334.5</v>
      </c>
      <c r="H1079" s="11" t="s">
        <v>147</v>
      </c>
      <c r="I1079" s="28">
        <v>31902.6</v>
      </c>
      <c r="J1079" s="28">
        <v>31902.6</v>
      </c>
    </row>
    <row r="1080" spans="1:10" x14ac:dyDescent="0.25">
      <c r="A1080"/>
      <c r="B1080" s="17"/>
      <c r="C1080" s="19">
        <v>2018</v>
      </c>
      <c r="D1080" s="30" t="s">
        <v>1868</v>
      </c>
      <c r="E1080" s="10">
        <v>220337.6</v>
      </c>
      <c r="F1080" s="10">
        <v>66347.899999999994</v>
      </c>
      <c r="G1080" s="10">
        <v>50963.5</v>
      </c>
      <c r="H1080" s="11" t="s">
        <v>147</v>
      </c>
      <c r="I1080" s="28">
        <v>35133.1</v>
      </c>
      <c r="J1080" s="28">
        <v>35133.1</v>
      </c>
    </row>
    <row r="1081" spans="1:10" x14ac:dyDescent="0.25">
      <c r="A1081" s="22" t="s">
        <v>453</v>
      </c>
      <c r="B1081" s="17" t="s">
        <v>454</v>
      </c>
      <c r="C1081" s="19">
        <v>2013</v>
      </c>
      <c r="D1081" s="30" t="s">
        <v>1868</v>
      </c>
      <c r="E1081" s="34" t="s">
        <v>1867</v>
      </c>
      <c r="F1081" s="34" t="s">
        <v>1867</v>
      </c>
      <c r="G1081" s="10">
        <v>552149.1</v>
      </c>
      <c r="H1081" s="11" t="s">
        <v>1867</v>
      </c>
      <c r="I1081" s="11" t="s">
        <v>1867</v>
      </c>
      <c r="J1081" s="28">
        <f>431967.7-0.8</f>
        <v>431966.9</v>
      </c>
    </row>
    <row r="1082" spans="1:10" x14ac:dyDescent="0.25">
      <c r="A1082"/>
      <c r="B1082" s="17"/>
      <c r="C1082" s="19">
        <v>2014</v>
      </c>
      <c r="D1082" s="30" t="s">
        <v>1868</v>
      </c>
      <c r="E1082" s="29" t="s">
        <v>1867</v>
      </c>
      <c r="F1082" s="10">
        <v>1206419.3</v>
      </c>
      <c r="G1082" s="10">
        <v>654359.9</v>
      </c>
      <c r="H1082" s="11" t="s">
        <v>1867</v>
      </c>
      <c r="I1082" s="11" t="s">
        <v>1867</v>
      </c>
      <c r="J1082" s="28">
        <v>462238</v>
      </c>
    </row>
    <row r="1083" spans="1:10" x14ac:dyDescent="0.25">
      <c r="A1083"/>
      <c r="B1083" s="17"/>
      <c r="C1083" s="19">
        <v>2015</v>
      </c>
      <c r="D1083" s="30" t="s">
        <v>1868</v>
      </c>
      <c r="E1083" s="33" t="s">
        <v>1867</v>
      </c>
      <c r="F1083" s="33" t="s">
        <v>1867</v>
      </c>
      <c r="G1083" s="10">
        <v>714193.8</v>
      </c>
      <c r="H1083" s="11" t="s">
        <v>1867</v>
      </c>
      <c r="I1083" s="11" t="s">
        <v>1867</v>
      </c>
      <c r="J1083" s="28">
        <v>563214.5</v>
      </c>
    </row>
    <row r="1084" spans="1:10" x14ac:dyDescent="0.25">
      <c r="A1084"/>
      <c r="B1084" s="17"/>
      <c r="C1084" s="19">
        <v>2016</v>
      </c>
      <c r="D1084" s="30" t="s">
        <v>1868</v>
      </c>
      <c r="E1084" s="10">
        <v>1969556.9</v>
      </c>
      <c r="F1084" s="10">
        <v>1681900.7000000002</v>
      </c>
      <c r="G1084" s="10">
        <v>996691.70000000007</v>
      </c>
      <c r="H1084" s="11" t="s">
        <v>147</v>
      </c>
      <c r="I1084" s="28">
        <v>817409.9</v>
      </c>
      <c r="J1084" s="28">
        <v>753934.3</v>
      </c>
    </row>
    <row r="1085" spans="1:10" x14ac:dyDescent="0.25">
      <c r="A1085"/>
      <c r="B1085" s="17"/>
      <c r="C1085" s="19">
        <v>2017</v>
      </c>
      <c r="D1085" s="30" t="s">
        <v>1868</v>
      </c>
      <c r="E1085" s="33" t="s">
        <v>1867</v>
      </c>
      <c r="F1085" s="33" t="s">
        <v>1867</v>
      </c>
      <c r="G1085" s="10">
        <v>1174463</v>
      </c>
      <c r="H1085" s="11" t="s">
        <v>1867</v>
      </c>
      <c r="I1085" s="11" t="s">
        <v>1867</v>
      </c>
      <c r="J1085" s="28">
        <v>954980.1</v>
      </c>
    </row>
    <row r="1086" spans="1:10" x14ac:dyDescent="0.25">
      <c r="A1086"/>
      <c r="B1086" s="17"/>
      <c r="C1086" s="19">
        <v>2018</v>
      </c>
      <c r="D1086" s="30" t="s">
        <v>1868</v>
      </c>
      <c r="E1086" s="10">
        <v>2828641.9</v>
      </c>
      <c r="F1086" s="10">
        <v>2567097.1</v>
      </c>
      <c r="G1086" s="10">
        <v>1471249.3</v>
      </c>
      <c r="H1086" s="11" t="s">
        <v>147</v>
      </c>
      <c r="I1086" s="28">
        <v>1242782</v>
      </c>
      <c r="J1086" s="28">
        <v>1136933.3</v>
      </c>
    </row>
    <row r="1087" spans="1:10" x14ac:dyDescent="0.25">
      <c r="A1087" s="22" t="s">
        <v>455</v>
      </c>
      <c r="B1087" s="17" t="s">
        <v>456</v>
      </c>
      <c r="C1087" s="19">
        <v>2013</v>
      </c>
      <c r="D1087" s="30" t="s">
        <v>1868</v>
      </c>
      <c r="E1087" s="34" t="s">
        <v>1867</v>
      </c>
      <c r="F1087" s="10">
        <v>388583.10000000003</v>
      </c>
      <c r="G1087" s="10">
        <v>162589.20000000001</v>
      </c>
      <c r="H1087" s="11" t="s">
        <v>147</v>
      </c>
      <c r="I1087" s="28">
        <v>52237.7</v>
      </c>
      <c r="J1087" s="28">
        <v>49110.400000000001</v>
      </c>
    </row>
    <row r="1088" spans="1:10" x14ac:dyDescent="0.25">
      <c r="A1088"/>
      <c r="B1088" s="17"/>
      <c r="C1088" s="19">
        <v>2014</v>
      </c>
      <c r="D1088" s="30" t="s">
        <v>1868</v>
      </c>
      <c r="E1088" s="10">
        <v>141524</v>
      </c>
      <c r="F1088" s="10">
        <v>625466</v>
      </c>
      <c r="G1088" s="10">
        <v>203445.1</v>
      </c>
      <c r="H1088" s="11" t="s">
        <v>147</v>
      </c>
      <c r="I1088" s="28">
        <v>73071.3</v>
      </c>
      <c r="J1088" s="28">
        <v>68954</v>
      </c>
    </row>
    <row r="1089" spans="1:10" x14ac:dyDescent="0.25">
      <c r="A1089"/>
      <c r="B1089" s="17"/>
      <c r="C1089" s="19">
        <v>2015</v>
      </c>
      <c r="D1089" s="30" t="s">
        <v>1868</v>
      </c>
      <c r="E1089" s="10">
        <v>313371.40000000002</v>
      </c>
      <c r="F1089" s="10">
        <v>670357.6</v>
      </c>
      <c r="G1089" s="10">
        <v>307184.8</v>
      </c>
      <c r="H1089" s="11" t="s">
        <v>147</v>
      </c>
      <c r="I1089" s="28">
        <v>133827.4</v>
      </c>
      <c r="J1089" s="28">
        <v>129454.2</v>
      </c>
    </row>
    <row r="1090" spans="1:10" x14ac:dyDescent="0.25">
      <c r="A1090"/>
      <c r="B1090" s="17"/>
      <c r="C1090" s="19">
        <v>2016</v>
      </c>
      <c r="D1090" s="30" t="s">
        <v>1868</v>
      </c>
      <c r="E1090" s="10">
        <v>272887.09999999998</v>
      </c>
      <c r="F1090" s="10">
        <v>1119945.9000000001</v>
      </c>
      <c r="G1090" s="10">
        <v>450476.9</v>
      </c>
      <c r="H1090" s="11" t="s">
        <v>147</v>
      </c>
      <c r="I1090" s="28">
        <v>219596.1</v>
      </c>
      <c r="J1090" s="28">
        <v>212119</v>
      </c>
    </row>
    <row r="1091" spans="1:10" x14ac:dyDescent="0.25">
      <c r="A1091"/>
      <c r="B1091" s="17"/>
      <c r="C1091" s="19">
        <v>2017</v>
      </c>
      <c r="D1091" s="30" t="s">
        <v>1868</v>
      </c>
      <c r="E1091" s="10">
        <v>510372.4</v>
      </c>
      <c r="F1091" s="10">
        <v>1227718.7</v>
      </c>
      <c r="G1091" s="10">
        <v>685917.10000000009</v>
      </c>
      <c r="H1091" s="11" t="s">
        <v>147</v>
      </c>
      <c r="I1091" s="28">
        <v>335734.8</v>
      </c>
      <c r="J1091" s="28">
        <v>321195.90000000002</v>
      </c>
    </row>
    <row r="1092" spans="1:10" x14ac:dyDescent="0.25">
      <c r="A1092"/>
      <c r="B1092" s="17"/>
      <c r="C1092" s="19">
        <v>2018</v>
      </c>
      <c r="D1092" s="30" t="s">
        <v>1868</v>
      </c>
      <c r="E1092" s="10">
        <v>1200565.8</v>
      </c>
      <c r="F1092" s="10">
        <v>1551919.3</v>
      </c>
      <c r="G1092" s="10">
        <v>979560.9</v>
      </c>
      <c r="H1092" s="11" t="s">
        <v>147</v>
      </c>
      <c r="I1092" s="28">
        <v>463957.8</v>
      </c>
      <c r="J1092" s="28">
        <v>429536.1</v>
      </c>
    </row>
    <row r="1093" spans="1:10" x14ac:dyDescent="0.25">
      <c r="A1093" s="22" t="s">
        <v>457</v>
      </c>
      <c r="B1093" s="17" t="s">
        <v>458</v>
      </c>
      <c r="C1093" s="19">
        <v>2013</v>
      </c>
      <c r="D1093" s="30" t="s">
        <v>1868</v>
      </c>
      <c r="E1093" s="10">
        <v>220819.4</v>
      </c>
      <c r="F1093" s="10">
        <v>541540.80000000005</v>
      </c>
      <c r="G1093" s="10">
        <v>335525.2</v>
      </c>
      <c r="H1093" s="11" t="s">
        <v>147</v>
      </c>
      <c r="I1093" s="28">
        <v>224808.1</v>
      </c>
      <c r="J1093" s="28">
        <v>217119.1</v>
      </c>
    </row>
    <row r="1094" spans="1:10" x14ac:dyDescent="0.25">
      <c r="A1094" s="22" t="s">
        <v>459</v>
      </c>
      <c r="B1094" s="17"/>
      <c r="C1094" s="19">
        <v>2014</v>
      </c>
      <c r="D1094" s="30" t="s">
        <v>1868</v>
      </c>
      <c r="E1094" s="10">
        <v>349957.5</v>
      </c>
      <c r="F1094" s="10">
        <v>747208.5</v>
      </c>
      <c r="G1094" s="10">
        <v>437014.3</v>
      </c>
      <c r="H1094" s="11" t="s">
        <v>147</v>
      </c>
      <c r="I1094" s="28">
        <v>270734.3</v>
      </c>
      <c r="J1094" s="28">
        <v>254853.9</v>
      </c>
    </row>
    <row r="1095" spans="1:10" x14ac:dyDescent="0.25">
      <c r="A1095"/>
      <c r="B1095" s="17"/>
      <c r="C1095" s="19">
        <v>2015</v>
      </c>
      <c r="D1095" s="30" t="s">
        <v>1868</v>
      </c>
      <c r="E1095" s="10">
        <v>435752.1</v>
      </c>
      <c r="F1095" s="10">
        <v>747396.89999999991</v>
      </c>
      <c r="G1095" s="10">
        <v>484366.6</v>
      </c>
      <c r="H1095" s="11" t="s">
        <v>147</v>
      </c>
      <c r="I1095" s="28">
        <v>320570.8</v>
      </c>
      <c r="J1095" s="28">
        <v>315720.5</v>
      </c>
    </row>
    <row r="1096" spans="1:10" x14ac:dyDescent="0.25">
      <c r="A1096"/>
      <c r="B1096" s="17"/>
      <c r="C1096" s="19">
        <v>2016</v>
      </c>
      <c r="D1096" s="30" t="s">
        <v>1868</v>
      </c>
      <c r="E1096" s="10">
        <v>779255.2</v>
      </c>
      <c r="F1096" s="10">
        <v>1130474.8999999999</v>
      </c>
      <c r="G1096" s="10">
        <v>690743.5</v>
      </c>
      <c r="H1096" s="11" t="s">
        <v>147</v>
      </c>
      <c r="I1096" s="28">
        <v>495701.7</v>
      </c>
      <c r="J1096" s="28">
        <v>487845.7</v>
      </c>
    </row>
    <row r="1097" spans="1:10" x14ac:dyDescent="0.25">
      <c r="A1097"/>
      <c r="B1097" s="17"/>
      <c r="C1097" s="19">
        <v>2017</v>
      </c>
      <c r="D1097" s="30" t="s">
        <v>1868</v>
      </c>
      <c r="E1097" s="10">
        <v>659023.6</v>
      </c>
      <c r="F1097" s="10">
        <v>1695761.9</v>
      </c>
      <c r="G1097" s="10">
        <v>887337.1</v>
      </c>
      <c r="H1097" s="11" t="s">
        <v>147</v>
      </c>
      <c r="I1097" s="28">
        <v>688420.4</v>
      </c>
      <c r="J1097" s="28">
        <v>667758.5</v>
      </c>
    </row>
    <row r="1098" spans="1:10" x14ac:dyDescent="0.25">
      <c r="A1098"/>
      <c r="B1098" s="17"/>
      <c r="C1098" s="19">
        <v>2018</v>
      </c>
      <c r="D1098" s="30" t="s">
        <v>1868</v>
      </c>
      <c r="E1098" s="10">
        <v>835402.9</v>
      </c>
      <c r="F1098" s="10">
        <v>2679770</v>
      </c>
      <c r="G1098" s="10">
        <v>1359249.2999999998</v>
      </c>
      <c r="H1098" s="11" t="s">
        <v>147</v>
      </c>
      <c r="I1098" s="28">
        <v>873446.5</v>
      </c>
      <c r="J1098" s="28">
        <v>826527.2</v>
      </c>
    </row>
    <row r="1099" spans="1:10" x14ac:dyDescent="0.25">
      <c r="A1099" s="20" t="s">
        <v>78</v>
      </c>
      <c r="B1099" s="17" t="s">
        <v>460</v>
      </c>
      <c r="C1099" s="19">
        <v>2013</v>
      </c>
      <c r="D1099" s="10">
        <v>7573724.9000000004</v>
      </c>
      <c r="E1099" s="10">
        <v>9152297.6999999993</v>
      </c>
      <c r="F1099" s="10">
        <v>2114650.4</v>
      </c>
      <c r="G1099" s="10">
        <v>760430.7</v>
      </c>
      <c r="H1099" s="11" t="s">
        <v>147</v>
      </c>
      <c r="I1099" s="28">
        <v>271798.3</v>
      </c>
      <c r="J1099" s="28">
        <v>234989</v>
      </c>
    </row>
    <row r="1100" spans="1:10" x14ac:dyDescent="0.25">
      <c r="A1100"/>
      <c r="B1100" s="17"/>
      <c r="C1100" s="19">
        <v>2014</v>
      </c>
      <c r="D1100" s="29" t="s">
        <v>1867</v>
      </c>
      <c r="E1100" s="10">
        <v>11389808</v>
      </c>
      <c r="F1100" s="10">
        <v>2391180.8000000003</v>
      </c>
      <c r="G1100" s="10">
        <v>848518.9</v>
      </c>
      <c r="H1100" s="11" t="s">
        <v>1867</v>
      </c>
      <c r="I1100" s="11" t="s">
        <v>1867</v>
      </c>
      <c r="J1100" s="28">
        <v>243711.9</v>
      </c>
    </row>
    <row r="1101" spans="1:10" x14ac:dyDescent="0.25">
      <c r="A1101"/>
      <c r="B1101" s="17"/>
      <c r="C1101" s="19">
        <v>2015</v>
      </c>
      <c r="D1101" s="33" t="s">
        <v>1867</v>
      </c>
      <c r="E1101" s="33" t="s">
        <v>1867</v>
      </c>
      <c r="F1101" s="10">
        <v>3549281</v>
      </c>
      <c r="G1101" s="10">
        <v>1021581</v>
      </c>
      <c r="H1101" s="11" t="s">
        <v>147</v>
      </c>
      <c r="I1101" s="28">
        <v>353074</v>
      </c>
      <c r="J1101" s="28">
        <v>300025.8</v>
      </c>
    </row>
    <row r="1102" spans="1:10" x14ac:dyDescent="0.25">
      <c r="A1102"/>
      <c r="B1102" s="17"/>
      <c r="C1102" s="19">
        <v>2016</v>
      </c>
      <c r="D1102" s="33" t="s">
        <v>1867</v>
      </c>
      <c r="E1102" s="10">
        <v>20831989.399999999</v>
      </c>
      <c r="F1102" s="10">
        <v>4511534.9000000004</v>
      </c>
      <c r="G1102" s="10">
        <v>1370265.6000000001</v>
      </c>
      <c r="H1102" s="11" t="s">
        <v>147</v>
      </c>
      <c r="I1102" s="28">
        <v>471803.5</v>
      </c>
      <c r="J1102" s="28">
        <v>371084.9</v>
      </c>
    </row>
    <row r="1103" spans="1:10" x14ac:dyDescent="0.25">
      <c r="A1103"/>
      <c r="B1103" s="17"/>
      <c r="C1103" s="19">
        <v>2017</v>
      </c>
      <c r="D1103" s="33" t="s">
        <v>1867</v>
      </c>
      <c r="E1103" s="10">
        <v>22411732.900000002</v>
      </c>
      <c r="F1103" s="33" t="s">
        <v>1867</v>
      </c>
      <c r="G1103" s="10">
        <v>1649142.1</v>
      </c>
      <c r="H1103" s="11" t="s">
        <v>1867</v>
      </c>
      <c r="I1103" s="11" t="s">
        <v>1867</v>
      </c>
      <c r="J1103" s="28">
        <v>493495.3</v>
      </c>
    </row>
    <row r="1104" spans="1:10" x14ac:dyDescent="0.25">
      <c r="A1104"/>
      <c r="B1104" s="17"/>
      <c r="C1104" s="19">
        <v>2018</v>
      </c>
      <c r="D1104" s="30" t="s">
        <v>1867</v>
      </c>
      <c r="E1104" s="10">
        <v>25860985.399999999</v>
      </c>
      <c r="F1104" s="30" t="s">
        <v>1867</v>
      </c>
      <c r="G1104" s="10">
        <v>1930134.4</v>
      </c>
      <c r="H1104" s="11" t="s">
        <v>1867</v>
      </c>
      <c r="I1104" s="11" t="s">
        <v>1867</v>
      </c>
      <c r="J1104" s="28">
        <v>547676</v>
      </c>
    </row>
    <row r="1105" spans="1:10" x14ac:dyDescent="0.25">
      <c r="A1105" s="21" t="s">
        <v>461</v>
      </c>
      <c r="B1105" s="17" t="s">
        <v>462</v>
      </c>
      <c r="C1105" s="19">
        <v>2013</v>
      </c>
      <c r="D1105" s="34" t="s">
        <v>1867</v>
      </c>
      <c r="E1105" s="34" t="s">
        <v>1867</v>
      </c>
      <c r="F1105" s="10">
        <v>41992.1</v>
      </c>
      <c r="G1105" s="10">
        <v>31745.5</v>
      </c>
      <c r="H1105" s="11" t="s">
        <v>147</v>
      </c>
      <c r="I1105" s="28">
        <v>2642.1</v>
      </c>
      <c r="J1105" s="28">
        <v>2642.1</v>
      </c>
    </row>
    <row r="1106" spans="1:10" x14ac:dyDescent="0.25">
      <c r="A1106"/>
      <c r="B1106" s="17"/>
      <c r="C1106" s="19">
        <v>2014</v>
      </c>
      <c r="D1106" s="29" t="s">
        <v>1867</v>
      </c>
      <c r="E1106" s="29" t="s">
        <v>1867</v>
      </c>
      <c r="F1106" s="10">
        <v>129373.1</v>
      </c>
      <c r="G1106" s="10">
        <v>32041</v>
      </c>
      <c r="H1106" s="11" t="s">
        <v>147</v>
      </c>
      <c r="I1106" s="28">
        <v>1855.2</v>
      </c>
      <c r="J1106" s="28">
        <v>1855.2</v>
      </c>
    </row>
    <row r="1107" spans="1:10" x14ac:dyDescent="0.25">
      <c r="A1107"/>
      <c r="B1107" s="17"/>
      <c r="C1107" s="19">
        <v>2015</v>
      </c>
      <c r="D1107" s="33" t="s">
        <v>1867</v>
      </c>
      <c r="E1107" s="33" t="s">
        <v>1867</v>
      </c>
      <c r="F1107" s="10">
        <v>248003.90000000002</v>
      </c>
      <c r="G1107" s="10">
        <v>53246</v>
      </c>
      <c r="H1107" s="11" t="s">
        <v>147</v>
      </c>
      <c r="I1107" s="28">
        <v>3230.2</v>
      </c>
      <c r="J1107" s="28">
        <v>3230.2</v>
      </c>
    </row>
    <row r="1108" spans="1:10" x14ac:dyDescent="0.25">
      <c r="A1108"/>
      <c r="B1108" s="17"/>
      <c r="C1108" s="19">
        <v>2016</v>
      </c>
      <c r="D1108" s="33" t="s">
        <v>1867</v>
      </c>
      <c r="E1108" s="10">
        <v>2310366.4</v>
      </c>
      <c r="F1108" s="10">
        <v>111756.8</v>
      </c>
      <c r="G1108" s="10">
        <v>93384.6</v>
      </c>
      <c r="H1108" s="11" t="s">
        <v>147</v>
      </c>
      <c r="I1108" s="28">
        <v>6029.6</v>
      </c>
      <c r="J1108" s="28">
        <v>6029.6</v>
      </c>
    </row>
    <row r="1109" spans="1:10" x14ac:dyDescent="0.25">
      <c r="A1109"/>
      <c r="B1109" s="17"/>
      <c r="C1109" s="19">
        <v>2017</v>
      </c>
      <c r="D1109" s="33" t="s">
        <v>1867</v>
      </c>
      <c r="E1109" s="33" t="s">
        <v>1867</v>
      </c>
      <c r="F1109" s="10">
        <v>235812.7</v>
      </c>
      <c r="G1109" s="10">
        <v>109956.2</v>
      </c>
      <c r="H1109" s="11" t="s">
        <v>147</v>
      </c>
      <c r="I1109" s="28">
        <v>20412</v>
      </c>
      <c r="J1109" s="28">
        <v>20412</v>
      </c>
    </row>
    <row r="1110" spans="1:10" x14ac:dyDescent="0.25">
      <c r="A1110"/>
      <c r="B1110" s="17"/>
      <c r="C1110" s="19">
        <v>2018</v>
      </c>
      <c r="D1110" s="30" t="s">
        <v>1867</v>
      </c>
      <c r="E1110" s="30" t="s">
        <v>1867</v>
      </c>
      <c r="F1110" s="10">
        <v>464131.10000000003</v>
      </c>
      <c r="G1110" s="10">
        <v>152103.30000000002</v>
      </c>
      <c r="H1110" s="11" t="s">
        <v>147</v>
      </c>
      <c r="I1110" s="28">
        <v>18320.2</v>
      </c>
      <c r="J1110" s="28">
        <v>18320.2</v>
      </c>
    </row>
    <row r="1111" spans="1:10" x14ac:dyDescent="0.25">
      <c r="A1111" s="22" t="s">
        <v>463</v>
      </c>
      <c r="B1111" s="17" t="s">
        <v>464</v>
      </c>
      <c r="C1111" s="19">
        <v>2013</v>
      </c>
      <c r="D1111" s="30" t="s">
        <v>1868</v>
      </c>
      <c r="E1111" s="30" t="s">
        <v>1868</v>
      </c>
      <c r="F1111" s="10">
        <v>2809.9</v>
      </c>
      <c r="G1111" s="10">
        <v>1999.1</v>
      </c>
      <c r="H1111" s="11" t="s">
        <v>147</v>
      </c>
      <c r="I1111" s="28">
        <v>979.6</v>
      </c>
      <c r="J1111" s="28">
        <v>979.6</v>
      </c>
    </row>
    <row r="1112" spans="1:10" x14ac:dyDescent="0.25">
      <c r="A1112"/>
      <c r="B1112" s="17"/>
      <c r="C1112" s="19">
        <v>2014</v>
      </c>
      <c r="D1112" s="30" t="s">
        <v>1868</v>
      </c>
      <c r="E1112" s="30" t="s">
        <v>1868</v>
      </c>
      <c r="F1112" s="10">
        <v>7244.5999999999995</v>
      </c>
      <c r="G1112" s="10">
        <v>7244.5999999999995</v>
      </c>
      <c r="H1112" s="11" t="s">
        <v>147</v>
      </c>
      <c r="I1112" s="28">
        <v>1161.7</v>
      </c>
      <c r="J1112" s="28">
        <v>1161.7</v>
      </c>
    </row>
    <row r="1113" spans="1:10" x14ac:dyDescent="0.25">
      <c r="A1113"/>
      <c r="B1113" s="17"/>
      <c r="C1113" s="19">
        <v>2015</v>
      </c>
      <c r="D1113" s="30" t="s">
        <v>1868</v>
      </c>
      <c r="E1113" s="30" t="s">
        <v>1868</v>
      </c>
      <c r="F1113" s="10">
        <v>5097.8</v>
      </c>
      <c r="G1113" s="10">
        <v>5097.8</v>
      </c>
      <c r="H1113" s="11" t="s">
        <v>147</v>
      </c>
      <c r="I1113" s="28">
        <v>1916.5</v>
      </c>
      <c r="J1113" s="28">
        <v>1916.5</v>
      </c>
    </row>
    <row r="1114" spans="1:10" x14ac:dyDescent="0.25">
      <c r="A1114"/>
      <c r="B1114" s="17"/>
      <c r="C1114" s="19">
        <v>2016</v>
      </c>
      <c r="D1114" s="30" t="s">
        <v>1868</v>
      </c>
      <c r="E1114" s="30" t="s">
        <v>1868</v>
      </c>
      <c r="F1114" s="10">
        <v>16965.8</v>
      </c>
      <c r="G1114" s="10">
        <v>16965.8</v>
      </c>
      <c r="H1114" s="11" t="s">
        <v>147</v>
      </c>
      <c r="I1114" s="28">
        <v>4659.3</v>
      </c>
      <c r="J1114" s="28">
        <v>4659.3</v>
      </c>
    </row>
    <row r="1115" spans="1:10" x14ac:dyDescent="0.25">
      <c r="A1115"/>
      <c r="B1115" s="17"/>
      <c r="C1115" s="19">
        <v>2017</v>
      </c>
      <c r="D1115" s="30" t="s">
        <v>1868</v>
      </c>
      <c r="E1115" s="30" t="s">
        <v>1868</v>
      </c>
      <c r="F1115" s="10">
        <v>36265</v>
      </c>
      <c r="G1115" s="10">
        <v>32944</v>
      </c>
      <c r="H1115" s="11" t="s">
        <v>147</v>
      </c>
      <c r="I1115" s="28">
        <v>18538.2</v>
      </c>
      <c r="J1115" s="28">
        <v>18538.2</v>
      </c>
    </row>
    <row r="1116" spans="1:10" x14ac:dyDescent="0.25">
      <c r="A1116"/>
      <c r="B1116" s="17"/>
      <c r="C1116" s="19">
        <v>2018</v>
      </c>
      <c r="D1116" s="30" t="s">
        <v>1868</v>
      </c>
      <c r="E1116" s="30" t="s">
        <v>1867</v>
      </c>
      <c r="F1116" s="30" t="s">
        <v>1867</v>
      </c>
      <c r="G1116" s="10">
        <v>19431.099999999999</v>
      </c>
      <c r="H1116" s="11" t="s">
        <v>147</v>
      </c>
      <c r="I1116" s="33" t="s">
        <v>1867</v>
      </c>
      <c r="J1116" s="33" t="s">
        <v>1867</v>
      </c>
    </row>
    <row r="1117" spans="1:10" x14ac:dyDescent="0.25">
      <c r="A1117" s="22" t="s">
        <v>465</v>
      </c>
      <c r="B1117" s="17" t="s">
        <v>466</v>
      </c>
      <c r="C1117" s="19">
        <v>2013</v>
      </c>
      <c r="D1117" s="34" t="s">
        <v>1867</v>
      </c>
      <c r="E1117" s="34" t="s">
        <v>1867</v>
      </c>
      <c r="F1117" s="10">
        <v>39182.199999999997</v>
      </c>
      <c r="G1117" s="10">
        <v>29746.400000000001</v>
      </c>
      <c r="H1117" s="11" t="s">
        <v>147</v>
      </c>
      <c r="I1117" s="28">
        <v>1662.5</v>
      </c>
      <c r="J1117" s="28">
        <v>1662.5</v>
      </c>
    </row>
    <row r="1118" spans="1:10" x14ac:dyDescent="0.25">
      <c r="A1118"/>
      <c r="B1118" s="17"/>
      <c r="C1118" s="19">
        <v>2014</v>
      </c>
      <c r="D1118" s="29" t="s">
        <v>1867</v>
      </c>
      <c r="E1118" s="29" t="s">
        <v>1867</v>
      </c>
      <c r="F1118" s="10">
        <v>122128.5</v>
      </c>
      <c r="G1118" s="10">
        <v>24796.400000000001</v>
      </c>
      <c r="H1118" s="11" t="s">
        <v>147</v>
      </c>
      <c r="I1118" s="28">
        <v>693.5</v>
      </c>
      <c r="J1118" s="28">
        <v>693.5</v>
      </c>
    </row>
    <row r="1119" spans="1:10" x14ac:dyDescent="0.25">
      <c r="A1119"/>
      <c r="B1119" s="17"/>
      <c r="C1119" s="19">
        <v>2015</v>
      </c>
      <c r="D1119" s="33" t="s">
        <v>1867</v>
      </c>
      <c r="E1119" s="33" t="s">
        <v>1867</v>
      </c>
      <c r="F1119" s="10">
        <v>242906.1</v>
      </c>
      <c r="G1119" s="10">
        <v>48148.2</v>
      </c>
      <c r="H1119" s="11" t="s">
        <v>147</v>
      </c>
      <c r="I1119" s="28">
        <v>1313.7</v>
      </c>
      <c r="J1119" s="28">
        <v>1313.7</v>
      </c>
    </row>
    <row r="1120" spans="1:10" x14ac:dyDescent="0.25">
      <c r="A1120"/>
      <c r="B1120" s="17"/>
      <c r="C1120" s="19">
        <v>2016</v>
      </c>
      <c r="D1120" s="33" t="s">
        <v>1867</v>
      </c>
      <c r="E1120" s="10">
        <v>2310366.4</v>
      </c>
      <c r="F1120" s="10">
        <v>94791</v>
      </c>
      <c r="G1120" s="10">
        <v>76418.8</v>
      </c>
      <c r="H1120" s="11" t="s">
        <v>147</v>
      </c>
      <c r="I1120" s="28">
        <v>1370.3</v>
      </c>
      <c r="J1120" s="28">
        <v>1370.3</v>
      </c>
    </row>
    <row r="1121" spans="1:10" x14ac:dyDescent="0.25">
      <c r="A1121"/>
      <c r="B1121" s="17"/>
      <c r="C1121" s="19">
        <v>2017</v>
      </c>
      <c r="D1121" s="33" t="s">
        <v>1867</v>
      </c>
      <c r="E1121" s="33" t="s">
        <v>1867</v>
      </c>
      <c r="F1121" s="10">
        <v>199547.69999999998</v>
      </c>
      <c r="G1121" s="10">
        <v>77012.2</v>
      </c>
      <c r="H1121" s="11" t="s">
        <v>147</v>
      </c>
      <c r="I1121" s="28">
        <v>1873.8</v>
      </c>
      <c r="J1121" s="28">
        <v>1873.8</v>
      </c>
    </row>
    <row r="1122" spans="1:10" x14ac:dyDescent="0.25">
      <c r="A1122"/>
      <c r="B1122" s="17"/>
      <c r="C1122" s="19">
        <v>2018</v>
      </c>
      <c r="D1122" s="30" t="s">
        <v>1867</v>
      </c>
      <c r="E1122" s="10">
        <v>4318845</v>
      </c>
      <c r="F1122" s="30" t="s">
        <v>1867</v>
      </c>
      <c r="G1122" s="10">
        <v>132672.20000000001</v>
      </c>
      <c r="H1122" s="11" t="s">
        <v>147</v>
      </c>
      <c r="I1122" s="33" t="s">
        <v>1867</v>
      </c>
      <c r="J1122" s="33" t="s">
        <v>1867</v>
      </c>
    </row>
    <row r="1123" spans="1:10" x14ac:dyDescent="0.25">
      <c r="A1123" s="21" t="s">
        <v>467</v>
      </c>
      <c r="B1123" s="17" t="s">
        <v>468</v>
      </c>
      <c r="C1123" s="19">
        <v>2013</v>
      </c>
      <c r="D1123" s="34" t="s">
        <v>1867</v>
      </c>
      <c r="E1123" s="34" t="s">
        <v>1867</v>
      </c>
      <c r="F1123" s="10">
        <v>2072658.3</v>
      </c>
      <c r="G1123" s="10">
        <v>728685.2</v>
      </c>
      <c r="H1123" s="11" t="s">
        <v>147</v>
      </c>
      <c r="I1123" s="28">
        <v>269156.2</v>
      </c>
      <c r="J1123" s="28">
        <v>232346.9</v>
      </c>
    </row>
    <row r="1124" spans="1:10" x14ac:dyDescent="0.25">
      <c r="A1124"/>
      <c r="B1124" s="17"/>
      <c r="C1124" s="19">
        <v>2014</v>
      </c>
      <c r="D1124" s="29" t="s">
        <v>1867</v>
      </c>
      <c r="E1124" s="10">
        <v>9614131.8000000007</v>
      </c>
      <c r="F1124" s="10">
        <v>2261807.7000000002</v>
      </c>
      <c r="G1124" s="10">
        <v>816477.89999999991</v>
      </c>
      <c r="H1124" s="11" t="s">
        <v>1867</v>
      </c>
      <c r="I1124" s="11" t="s">
        <v>1867</v>
      </c>
      <c r="J1124" s="28">
        <v>241856.7</v>
      </c>
    </row>
    <row r="1125" spans="1:10" x14ac:dyDescent="0.25">
      <c r="A1125"/>
      <c r="B1125" s="17"/>
      <c r="C1125" s="19">
        <v>2015</v>
      </c>
      <c r="D1125" s="33" t="s">
        <v>1867</v>
      </c>
      <c r="E1125" s="33" t="s">
        <v>1867</v>
      </c>
      <c r="F1125" s="10">
        <v>3301277.0999999996</v>
      </c>
      <c r="G1125" s="10">
        <v>968334.99999999988</v>
      </c>
      <c r="H1125" s="11" t="s">
        <v>147</v>
      </c>
      <c r="I1125" s="28">
        <v>349843.8</v>
      </c>
      <c r="J1125" s="28">
        <v>296795.59999999998</v>
      </c>
    </row>
    <row r="1126" spans="1:10" x14ac:dyDescent="0.25">
      <c r="A1126"/>
      <c r="B1126" s="17"/>
      <c r="C1126" s="19">
        <v>2016</v>
      </c>
      <c r="D1126" s="33" t="s">
        <v>1867</v>
      </c>
      <c r="E1126" s="10">
        <v>18521623</v>
      </c>
      <c r="F1126" s="10">
        <v>4399778.1000000006</v>
      </c>
      <c r="G1126" s="10">
        <v>1276881</v>
      </c>
      <c r="H1126" s="11" t="s">
        <v>147</v>
      </c>
      <c r="I1126" s="28">
        <v>465773.9</v>
      </c>
      <c r="J1126" s="28">
        <v>365055.3</v>
      </c>
    </row>
    <row r="1127" spans="1:10" x14ac:dyDescent="0.25">
      <c r="A1127"/>
      <c r="B1127" s="17"/>
      <c r="C1127" s="19">
        <v>2017</v>
      </c>
      <c r="D1127" s="33" t="s">
        <v>1867</v>
      </c>
      <c r="E1127" s="10">
        <v>20058260.300000001</v>
      </c>
      <c r="F1127" s="33" t="s">
        <v>1867</v>
      </c>
      <c r="G1127" s="10">
        <v>1539185.9000000001</v>
      </c>
      <c r="H1127" s="11" t="s">
        <v>1867</v>
      </c>
      <c r="I1127" s="11" t="s">
        <v>1867</v>
      </c>
      <c r="J1127" s="28">
        <v>473083.3</v>
      </c>
    </row>
    <row r="1128" spans="1:10" x14ac:dyDescent="0.25">
      <c r="A1128"/>
      <c r="B1128" s="17"/>
      <c r="C1128" s="19">
        <v>2018</v>
      </c>
      <c r="D1128" s="30" t="s">
        <v>1867</v>
      </c>
      <c r="E1128" s="10">
        <v>21180732.799999997</v>
      </c>
      <c r="F1128" s="30" t="s">
        <v>1867</v>
      </c>
      <c r="G1128" s="10">
        <v>1778031.1</v>
      </c>
      <c r="H1128" s="11" t="s">
        <v>1867</v>
      </c>
      <c r="I1128" s="11" t="s">
        <v>1867</v>
      </c>
      <c r="J1128" s="28">
        <v>529355.80000000005</v>
      </c>
    </row>
    <row r="1129" spans="1:10" x14ac:dyDescent="0.25">
      <c r="A1129" s="22" t="s">
        <v>469</v>
      </c>
      <c r="B1129" s="17" t="s">
        <v>470</v>
      </c>
      <c r="C1129" s="19">
        <v>2013</v>
      </c>
      <c r="D1129" s="34" t="s">
        <v>1867</v>
      </c>
      <c r="E1129" s="34" t="s">
        <v>1867</v>
      </c>
      <c r="F1129" s="10">
        <v>713300.70000000007</v>
      </c>
      <c r="G1129" s="10">
        <v>208171.9</v>
      </c>
      <c r="H1129" s="11" t="s">
        <v>147</v>
      </c>
      <c r="I1129" s="28">
        <v>66393.8</v>
      </c>
      <c r="J1129" s="28">
        <f>44424.8-0.4</f>
        <v>44424.4</v>
      </c>
    </row>
    <row r="1130" spans="1:10" x14ac:dyDescent="0.25">
      <c r="A1130" s="22" t="s">
        <v>471</v>
      </c>
      <c r="B1130" s="17"/>
      <c r="C1130" s="19">
        <v>2014</v>
      </c>
      <c r="D1130" s="30" t="s">
        <v>1868</v>
      </c>
      <c r="E1130" s="29" t="s">
        <v>1867</v>
      </c>
      <c r="F1130" s="10">
        <v>844253.4</v>
      </c>
      <c r="G1130" s="10">
        <v>298959.8</v>
      </c>
      <c r="H1130" s="11" t="s">
        <v>1867</v>
      </c>
      <c r="I1130" s="11" t="s">
        <v>1867</v>
      </c>
      <c r="J1130" s="28">
        <v>44819.7</v>
      </c>
    </row>
    <row r="1131" spans="1:10" x14ac:dyDescent="0.25">
      <c r="A1131"/>
      <c r="B1131" s="17"/>
      <c r="C1131" s="19">
        <v>2015</v>
      </c>
      <c r="D1131" s="33" t="s">
        <v>1867</v>
      </c>
      <c r="E1131" s="33" t="s">
        <v>1867</v>
      </c>
      <c r="F1131" s="10">
        <v>1120467.8999999999</v>
      </c>
      <c r="G1131" s="10">
        <v>300149.7</v>
      </c>
      <c r="H1131" s="11" t="s">
        <v>147</v>
      </c>
      <c r="I1131" s="28">
        <v>86650.3</v>
      </c>
      <c r="J1131" s="28">
        <f>44734.6-0.3</f>
        <v>44734.299999999996</v>
      </c>
    </row>
    <row r="1132" spans="1:10" x14ac:dyDescent="0.25">
      <c r="A1132"/>
      <c r="B1132" s="17"/>
      <c r="C1132" s="19">
        <v>2016</v>
      </c>
      <c r="D1132" s="33" t="s">
        <v>1867</v>
      </c>
      <c r="E1132" s="10">
        <v>8987802.7999999989</v>
      </c>
      <c r="F1132" s="33" t="s">
        <v>1867</v>
      </c>
      <c r="G1132" s="10">
        <v>403640.19999999995</v>
      </c>
      <c r="H1132" s="11" t="s">
        <v>147</v>
      </c>
      <c r="I1132" s="11" t="s">
        <v>1867</v>
      </c>
      <c r="J1132" s="28">
        <v>55609.1</v>
      </c>
    </row>
    <row r="1133" spans="1:10" x14ac:dyDescent="0.25">
      <c r="A1133"/>
      <c r="B1133" s="17"/>
      <c r="C1133" s="19">
        <v>2017</v>
      </c>
      <c r="D1133" s="33" t="s">
        <v>1867</v>
      </c>
      <c r="E1133" s="10">
        <v>9729702.6999999993</v>
      </c>
      <c r="F1133" s="33" t="s">
        <v>1867</v>
      </c>
      <c r="G1133" s="33" t="s">
        <v>1867</v>
      </c>
      <c r="H1133" s="11" t="s">
        <v>1867</v>
      </c>
      <c r="I1133" s="11" t="s">
        <v>1867</v>
      </c>
      <c r="J1133" s="11" t="s">
        <v>1867</v>
      </c>
    </row>
    <row r="1134" spans="1:10" x14ac:dyDescent="0.25">
      <c r="A1134"/>
      <c r="B1134" s="17"/>
      <c r="C1134" s="19">
        <v>2018</v>
      </c>
      <c r="D1134" s="30" t="s">
        <v>1867</v>
      </c>
      <c r="E1134" s="10">
        <v>11084397.9</v>
      </c>
      <c r="F1134" s="30" t="s">
        <v>1867</v>
      </c>
      <c r="G1134" s="10">
        <v>553841.69999999995</v>
      </c>
      <c r="H1134" s="11" t="s">
        <v>1867</v>
      </c>
      <c r="I1134" s="11" t="s">
        <v>1867</v>
      </c>
      <c r="J1134" s="28">
        <v>94756.5</v>
      </c>
    </row>
    <row r="1135" spans="1:10" x14ac:dyDescent="0.25">
      <c r="A1135" s="22" t="s">
        <v>472</v>
      </c>
      <c r="B1135" s="17" t="s">
        <v>473</v>
      </c>
      <c r="C1135" s="19">
        <v>2013</v>
      </c>
      <c r="D1135" s="30" t="s">
        <v>1868</v>
      </c>
      <c r="E1135" s="10">
        <v>666238.5</v>
      </c>
      <c r="F1135" s="10">
        <v>258026.10000000003</v>
      </c>
      <c r="G1135" s="10">
        <v>76715.3</v>
      </c>
      <c r="H1135" s="11" t="s">
        <v>147</v>
      </c>
      <c r="I1135" s="28">
        <v>38584.699999999997</v>
      </c>
      <c r="J1135" s="28">
        <v>26301.5</v>
      </c>
    </row>
    <row r="1136" spans="1:10" x14ac:dyDescent="0.25">
      <c r="A1136"/>
      <c r="B1136" s="17"/>
      <c r="C1136" s="19">
        <v>2014</v>
      </c>
      <c r="D1136" s="30" t="s">
        <v>1868</v>
      </c>
      <c r="E1136" s="10">
        <v>981217.7</v>
      </c>
      <c r="F1136" s="10">
        <v>332365</v>
      </c>
      <c r="G1136" s="10">
        <v>97435.5</v>
      </c>
      <c r="H1136" s="11" t="s">
        <v>147</v>
      </c>
      <c r="I1136" s="28">
        <v>46005.3</v>
      </c>
      <c r="J1136" s="28">
        <v>33626.9</v>
      </c>
    </row>
    <row r="1137" spans="1:10" x14ac:dyDescent="0.25">
      <c r="A1137"/>
      <c r="B1137" s="17"/>
      <c r="C1137" s="19">
        <v>2015</v>
      </c>
      <c r="D1137" s="30" t="s">
        <v>1868</v>
      </c>
      <c r="E1137" s="10">
        <v>1215689.7</v>
      </c>
      <c r="F1137" s="33" t="s">
        <v>1867</v>
      </c>
      <c r="G1137" s="11" t="s">
        <v>1867</v>
      </c>
      <c r="H1137" s="11" t="s">
        <v>147</v>
      </c>
      <c r="I1137" s="11" t="s">
        <v>1867</v>
      </c>
      <c r="J1137" s="11" t="s">
        <v>1867</v>
      </c>
    </row>
    <row r="1138" spans="1:10" x14ac:dyDescent="0.25">
      <c r="A1138"/>
      <c r="B1138" s="17"/>
      <c r="C1138" s="19">
        <v>2016</v>
      </c>
      <c r="D1138" s="30" t="s">
        <v>1868</v>
      </c>
      <c r="E1138" s="10">
        <v>1755741.5999999999</v>
      </c>
      <c r="F1138" s="10">
        <v>744821.70000000007</v>
      </c>
      <c r="G1138" s="33" t="s">
        <v>1867</v>
      </c>
      <c r="H1138" s="11" t="s">
        <v>147</v>
      </c>
      <c r="I1138" s="28">
        <v>68218.8</v>
      </c>
      <c r="J1138" s="11" t="s">
        <v>1867</v>
      </c>
    </row>
    <row r="1139" spans="1:10" x14ac:dyDescent="0.25">
      <c r="A1139"/>
      <c r="B1139" s="17"/>
      <c r="C1139" s="19">
        <v>2017</v>
      </c>
      <c r="D1139" s="30" t="s">
        <v>1868</v>
      </c>
      <c r="E1139" s="10">
        <v>2550702.2999999998</v>
      </c>
      <c r="F1139" s="10">
        <v>690869.8</v>
      </c>
      <c r="G1139" s="10">
        <v>218343.2</v>
      </c>
      <c r="H1139" s="11" t="s">
        <v>147</v>
      </c>
      <c r="I1139" s="28">
        <v>83847.899999999994</v>
      </c>
      <c r="J1139" s="28">
        <v>62210.7</v>
      </c>
    </row>
    <row r="1140" spans="1:10" x14ac:dyDescent="0.25">
      <c r="A1140"/>
      <c r="B1140" s="17"/>
      <c r="C1140" s="19">
        <v>2018</v>
      </c>
      <c r="D1140" s="30" t="s">
        <v>1868</v>
      </c>
      <c r="E1140" s="10">
        <v>2794202.5</v>
      </c>
      <c r="F1140" s="10">
        <v>1111495.3</v>
      </c>
      <c r="G1140" s="10">
        <v>237047.8</v>
      </c>
      <c r="H1140" s="11" t="s">
        <v>147</v>
      </c>
      <c r="I1140" s="28">
        <v>81383.199999999997</v>
      </c>
      <c r="J1140" s="28">
        <v>53038</v>
      </c>
    </row>
    <row r="1141" spans="1:10" x14ac:dyDescent="0.25">
      <c r="A1141" s="22" t="s">
        <v>474</v>
      </c>
      <c r="B1141" s="17" t="s">
        <v>475</v>
      </c>
      <c r="C1141" s="19">
        <v>2013</v>
      </c>
      <c r="D1141" s="30" t="s">
        <v>1868</v>
      </c>
      <c r="E1141" s="10">
        <v>453725</v>
      </c>
      <c r="F1141" s="10">
        <v>518002</v>
      </c>
      <c r="G1141" s="10">
        <v>269188.69999999995</v>
      </c>
      <c r="H1141" s="11" t="s">
        <v>147</v>
      </c>
      <c r="I1141" s="28">
        <v>123403.4</v>
      </c>
      <c r="J1141" s="28">
        <v>123403.4</v>
      </c>
    </row>
    <row r="1142" spans="1:10" x14ac:dyDescent="0.25">
      <c r="A1142"/>
      <c r="B1142" s="17"/>
      <c r="C1142" s="19">
        <v>2014</v>
      </c>
      <c r="D1142" s="30" t="s">
        <v>1868</v>
      </c>
      <c r="E1142" s="10">
        <v>476176.2</v>
      </c>
      <c r="F1142" s="10">
        <v>517258.5</v>
      </c>
      <c r="G1142" s="10">
        <v>242836.09999999998</v>
      </c>
      <c r="H1142" s="11" t="s">
        <v>147</v>
      </c>
      <c r="I1142" s="28">
        <v>121492.7</v>
      </c>
      <c r="J1142" s="28">
        <v>112789.4</v>
      </c>
    </row>
    <row r="1143" spans="1:10" x14ac:dyDescent="0.25">
      <c r="A1143"/>
      <c r="B1143" s="17"/>
      <c r="C1143" s="19">
        <v>2015</v>
      </c>
      <c r="D1143" s="30" t="s">
        <v>1868</v>
      </c>
      <c r="E1143" s="10">
        <v>1125577.2</v>
      </c>
      <c r="F1143" s="10">
        <v>737376.10000000009</v>
      </c>
      <c r="G1143" s="10">
        <v>284865.80000000005</v>
      </c>
      <c r="H1143" s="11" t="s">
        <v>147</v>
      </c>
      <c r="I1143" s="28">
        <v>138979.70000000001</v>
      </c>
      <c r="J1143" s="28">
        <v>138979.70000000001</v>
      </c>
    </row>
    <row r="1144" spans="1:10" x14ac:dyDescent="0.25">
      <c r="A1144"/>
      <c r="B1144" s="17"/>
      <c r="C1144" s="19">
        <v>2016</v>
      </c>
      <c r="D1144" s="30" t="s">
        <v>1868</v>
      </c>
      <c r="E1144" s="10">
        <v>955575.4</v>
      </c>
      <c r="F1144" s="10">
        <v>929092.10000000009</v>
      </c>
      <c r="G1144" s="10">
        <v>326766.59999999998</v>
      </c>
      <c r="H1144" s="11" t="s">
        <v>147</v>
      </c>
      <c r="I1144" s="28">
        <v>157451.5</v>
      </c>
      <c r="J1144" s="28">
        <v>156879.4</v>
      </c>
    </row>
    <row r="1145" spans="1:10" x14ac:dyDescent="0.25">
      <c r="A1145"/>
      <c r="B1145" s="17"/>
      <c r="C1145" s="19">
        <v>2017</v>
      </c>
      <c r="D1145" s="30" t="s">
        <v>1868</v>
      </c>
      <c r="E1145" s="10">
        <v>476280.9</v>
      </c>
      <c r="F1145" s="10">
        <v>1121925.3</v>
      </c>
      <c r="G1145" s="10">
        <v>437250.6</v>
      </c>
      <c r="H1145" s="11" t="s">
        <v>147</v>
      </c>
      <c r="I1145" s="28">
        <v>197156</v>
      </c>
      <c r="J1145" s="28">
        <v>196354.1</v>
      </c>
    </row>
    <row r="1146" spans="1:10" x14ac:dyDescent="0.25">
      <c r="A1146"/>
      <c r="B1146" s="17"/>
      <c r="C1146" s="19">
        <v>2018</v>
      </c>
      <c r="D1146" s="30" t="s">
        <v>1868</v>
      </c>
      <c r="E1146" s="10">
        <v>563721.1</v>
      </c>
      <c r="F1146" s="10">
        <v>1313736.0999999999</v>
      </c>
      <c r="G1146" s="10">
        <v>530933.10000000009</v>
      </c>
      <c r="H1146" s="11" t="s">
        <v>147</v>
      </c>
      <c r="I1146" s="28">
        <v>220838.2</v>
      </c>
      <c r="J1146" s="28">
        <v>213035.2</v>
      </c>
    </row>
    <row r="1147" spans="1:10" x14ac:dyDescent="0.25">
      <c r="A1147" s="22" t="s">
        <v>476</v>
      </c>
      <c r="B1147" s="17" t="s">
        <v>477</v>
      </c>
      <c r="C1147" s="19">
        <v>2013</v>
      </c>
      <c r="D1147" s="10">
        <v>3074706.2</v>
      </c>
      <c r="E1147" s="10">
        <v>382566.1</v>
      </c>
      <c r="F1147" s="10">
        <v>60505.299999999996</v>
      </c>
      <c r="G1147" s="10">
        <v>3460.7999999999997</v>
      </c>
      <c r="H1147" s="11" t="s">
        <v>147</v>
      </c>
      <c r="I1147" s="28">
        <v>640.1</v>
      </c>
      <c r="J1147" s="28">
        <v>640.1</v>
      </c>
    </row>
    <row r="1148" spans="1:10" x14ac:dyDescent="0.25">
      <c r="A1148"/>
      <c r="B1148" s="17"/>
      <c r="C1148" s="19">
        <v>2014</v>
      </c>
      <c r="D1148" s="29" t="s">
        <v>1867</v>
      </c>
      <c r="E1148" s="29" t="s">
        <v>1867</v>
      </c>
      <c r="F1148" s="10">
        <v>100182.1</v>
      </c>
      <c r="G1148" s="10">
        <v>3004.7</v>
      </c>
      <c r="H1148" s="11" t="s">
        <v>147</v>
      </c>
      <c r="I1148" s="28">
        <v>1495.6</v>
      </c>
      <c r="J1148" s="28">
        <v>1495.6</v>
      </c>
    </row>
    <row r="1149" spans="1:10" x14ac:dyDescent="0.25">
      <c r="A1149"/>
      <c r="B1149" s="17"/>
      <c r="C1149" s="19">
        <v>2015</v>
      </c>
      <c r="D1149" s="33" t="s">
        <v>1867</v>
      </c>
      <c r="E1149" s="33" t="s">
        <v>1867</v>
      </c>
      <c r="F1149" s="33" t="s">
        <v>1867</v>
      </c>
      <c r="G1149" s="11" t="s">
        <v>1867</v>
      </c>
      <c r="H1149" s="11" t="s">
        <v>147</v>
      </c>
      <c r="I1149" s="11" t="s">
        <v>1867</v>
      </c>
      <c r="J1149" s="11" t="s">
        <v>1867</v>
      </c>
    </row>
    <row r="1150" spans="1:10" x14ac:dyDescent="0.25">
      <c r="A1150"/>
      <c r="B1150" s="17"/>
      <c r="C1150" s="19">
        <v>2016</v>
      </c>
      <c r="D1150" s="33" t="s">
        <v>1867</v>
      </c>
      <c r="E1150" s="10">
        <v>3727921.9</v>
      </c>
      <c r="F1150" s="33" t="s">
        <v>1867</v>
      </c>
      <c r="G1150" s="33" t="s">
        <v>1867</v>
      </c>
      <c r="H1150" s="11" t="s">
        <v>147</v>
      </c>
      <c r="I1150" s="11" t="s">
        <v>1867</v>
      </c>
      <c r="J1150" s="11" t="s">
        <v>1867</v>
      </c>
    </row>
    <row r="1151" spans="1:10" x14ac:dyDescent="0.25">
      <c r="A1151"/>
      <c r="B1151" s="17"/>
      <c r="C1151" s="19">
        <v>2017</v>
      </c>
      <c r="D1151" s="33" t="s">
        <v>1867</v>
      </c>
      <c r="E1151" s="33" t="s">
        <v>1867</v>
      </c>
      <c r="F1151" s="33" t="s">
        <v>1867</v>
      </c>
      <c r="G1151" s="33" t="s">
        <v>1867</v>
      </c>
      <c r="H1151" s="11" t="s">
        <v>147</v>
      </c>
      <c r="I1151" s="11" t="s">
        <v>1867</v>
      </c>
      <c r="J1151" s="11" t="s">
        <v>1867</v>
      </c>
    </row>
    <row r="1152" spans="1:10" x14ac:dyDescent="0.25">
      <c r="A1152"/>
      <c r="B1152" s="17"/>
      <c r="C1152" s="19">
        <v>2018</v>
      </c>
      <c r="D1152" s="30" t="s">
        <v>1867</v>
      </c>
      <c r="E1152" s="30" t="s">
        <v>1867</v>
      </c>
      <c r="F1152" s="10">
        <v>153073.80000000002</v>
      </c>
      <c r="G1152" s="10">
        <v>31088</v>
      </c>
      <c r="H1152" s="11" t="s">
        <v>147</v>
      </c>
      <c r="I1152" s="28">
        <v>1123.5999999999999</v>
      </c>
      <c r="J1152" s="28">
        <v>1123.5999999999999</v>
      </c>
    </row>
    <row r="1153" spans="1:10" x14ac:dyDescent="0.25">
      <c r="A1153" s="22" t="s">
        <v>478</v>
      </c>
      <c r="B1153" s="17" t="s">
        <v>479</v>
      </c>
      <c r="C1153" s="19">
        <v>2013</v>
      </c>
      <c r="D1153" s="30" t="s">
        <v>1868</v>
      </c>
      <c r="E1153" s="10">
        <v>1899740.7</v>
      </c>
      <c r="F1153" s="10">
        <v>522824.2</v>
      </c>
      <c r="G1153" s="10">
        <v>171148.5</v>
      </c>
      <c r="H1153" s="11" t="s">
        <v>147</v>
      </c>
      <c r="I1153" s="28">
        <v>40134.199999999997</v>
      </c>
      <c r="J1153" s="28">
        <v>37577.5</v>
      </c>
    </row>
    <row r="1154" spans="1:10" x14ac:dyDescent="0.25">
      <c r="A1154"/>
      <c r="B1154" s="17"/>
      <c r="C1154" s="19">
        <v>2014</v>
      </c>
      <c r="D1154" s="30" t="s">
        <v>1868</v>
      </c>
      <c r="E1154" s="10">
        <v>2451898.9</v>
      </c>
      <c r="F1154" s="10">
        <v>467748.7</v>
      </c>
      <c r="G1154" s="10">
        <v>174241.8</v>
      </c>
      <c r="H1154" s="11" t="s">
        <v>147</v>
      </c>
      <c r="I1154" s="28">
        <v>53022.6</v>
      </c>
      <c r="J1154" s="28">
        <v>49125.1</v>
      </c>
    </row>
    <row r="1155" spans="1:10" x14ac:dyDescent="0.25">
      <c r="A1155"/>
      <c r="B1155" s="17"/>
      <c r="C1155" s="19">
        <v>2015</v>
      </c>
      <c r="D1155" s="30" t="s">
        <v>1868</v>
      </c>
      <c r="E1155" s="10">
        <v>3165015.8</v>
      </c>
      <c r="F1155" s="10">
        <v>656594.20000000007</v>
      </c>
      <c r="G1155" s="10">
        <v>233080.5</v>
      </c>
      <c r="H1155" s="11" t="s">
        <v>147</v>
      </c>
      <c r="I1155" s="28">
        <v>74312.899999999994</v>
      </c>
      <c r="J1155" s="28">
        <v>69627.100000000006</v>
      </c>
    </row>
    <row r="1156" spans="1:10" x14ac:dyDescent="0.25">
      <c r="A1156"/>
      <c r="B1156" s="17"/>
      <c r="C1156" s="19">
        <v>2016</v>
      </c>
      <c r="D1156" s="30" t="s">
        <v>1868</v>
      </c>
      <c r="E1156" s="10">
        <v>3094581.3</v>
      </c>
      <c r="F1156" s="10">
        <v>802561.70000000007</v>
      </c>
      <c r="G1156" s="10">
        <v>311899.40000000002</v>
      </c>
      <c r="H1156" s="11" t="s">
        <v>147</v>
      </c>
      <c r="I1156" s="28">
        <v>105423.8</v>
      </c>
      <c r="J1156" s="28">
        <v>97299.5</v>
      </c>
    </row>
    <row r="1157" spans="1:10" x14ac:dyDescent="0.25">
      <c r="A1157"/>
      <c r="B1157" s="17"/>
      <c r="C1157" s="19">
        <v>2017</v>
      </c>
      <c r="D1157" s="30" t="s">
        <v>1868</v>
      </c>
      <c r="E1157" s="10">
        <v>3386652.8</v>
      </c>
      <c r="F1157" s="10">
        <v>881079.39999999991</v>
      </c>
      <c r="G1157" s="10">
        <v>345042.4</v>
      </c>
      <c r="H1157" s="11" t="s">
        <v>147</v>
      </c>
      <c r="I1157" s="28">
        <v>142366.79999999999</v>
      </c>
      <c r="J1157" s="28">
        <v>136680.79999999999</v>
      </c>
    </row>
    <row r="1158" spans="1:10" x14ac:dyDescent="0.25">
      <c r="A1158"/>
      <c r="B1158" s="17"/>
      <c r="C1158" s="19">
        <v>2018</v>
      </c>
      <c r="D1158" s="30" t="s">
        <v>1868</v>
      </c>
      <c r="E1158" s="10">
        <v>3383048.8</v>
      </c>
      <c r="F1158" s="10">
        <v>1473167</v>
      </c>
      <c r="G1158" s="10">
        <v>425120.5</v>
      </c>
      <c r="H1158" s="11" t="s">
        <v>147</v>
      </c>
      <c r="I1158" s="28">
        <v>173372</v>
      </c>
      <c r="J1158" s="28">
        <v>167402.5</v>
      </c>
    </row>
    <row r="1159" spans="1:10" x14ac:dyDescent="0.25">
      <c r="A1159" s="20" t="s">
        <v>79</v>
      </c>
      <c r="B1159" s="17" t="s">
        <v>480</v>
      </c>
      <c r="C1159" s="19">
        <v>2013</v>
      </c>
      <c r="D1159" s="34" t="s">
        <v>1867</v>
      </c>
      <c r="E1159" s="10">
        <v>4749942.6000000006</v>
      </c>
      <c r="F1159" s="34" t="s">
        <v>1867</v>
      </c>
      <c r="G1159" s="10">
        <v>1510549.7000000002</v>
      </c>
      <c r="H1159" s="11" t="s">
        <v>1867</v>
      </c>
      <c r="I1159" s="11" t="s">
        <v>1867</v>
      </c>
      <c r="J1159" s="28">
        <v>640518.80000000005</v>
      </c>
    </row>
    <row r="1160" spans="1:10" x14ac:dyDescent="0.25">
      <c r="A1160"/>
      <c r="B1160" s="17"/>
      <c r="C1160" s="19">
        <v>2014</v>
      </c>
      <c r="D1160" s="29" t="s">
        <v>1867</v>
      </c>
      <c r="E1160" s="29" t="s">
        <v>1867</v>
      </c>
      <c r="F1160" s="10">
        <v>3471235.8</v>
      </c>
      <c r="G1160" s="10">
        <v>1641275.2</v>
      </c>
      <c r="H1160" s="11" t="s">
        <v>147</v>
      </c>
      <c r="I1160" s="28">
        <v>683745.5</v>
      </c>
      <c r="J1160" s="28">
        <v>665599</v>
      </c>
    </row>
    <row r="1161" spans="1:10" x14ac:dyDescent="0.25">
      <c r="A1161"/>
      <c r="B1161" s="17"/>
      <c r="C1161" s="19">
        <v>2015</v>
      </c>
      <c r="D1161" s="33" t="s">
        <v>1867</v>
      </c>
      <c r="E1161" s="33" t="s">
        <v>1867</v>
      </c>
      <c r="F1161" s="10">
        <v>4093470.0999999996</v>
      </c>
      <c r="G1161" s="10">
        <v>1969491.7999999998</v>
      </c>
      <c r="H1161" s="11" t="s">
        <v>147</v>
      </c>
      <c r="I1161" s="28">
        <v>930379.3</v>
      </c>
      <c r="J1161" s="28">
        <v>923759.1</v>
      </c>
    </row>
    <row r="1162" spans="1:10" x14ac:dyDescent="0.25">
      <c r="A1162"/>
      <c r="B1162" s="17"/>
      <c r="C1162" s="19">
        <v>2016</v>
      </c>
      <c r="D1162" s="33" t="s">
        <v>1867</v>
      </c>
      <c r="E1162" s="10">
        <v>7212800.2999999998</v>
      </c>
      <c r="F1162" s="10">
        <v>5124410</v>
      </c>
      <c r="G1162" s="10">
        <v>2718256.6</v>
      </c>
      <c r="H1162" s="11" t="s">
        <v>147</v>
      </c>
      <c r="I1162" s="28">
        <v>1239492.1000000001</v>
      </c>
      <c r="J1162" s="28">
        <v>1226224.1000000001</v>
      </c>
    </row>
    <row r="1163" spans="1:10" x14ac:dyDescent="0.25">
      <c r="A1163"/>
      <c r="B1163" s="17"/>
      <c r="C1163" s="19">
        <v>2017</v>
      </c>
      <c r="D1163" s="33" t="s">
        <v>1867</v>
      </c>
      <c r="E1163" s="33" t="s">
        <v>1867</v>
      </c>
      <c r="F1163" s="10">
        <v>6878179.4000000004</v>
      </c>
      <c r="G1163" s="10">
        <v>3289627.6</v>
      </c>
      <c r="H1163" s="11" t="s">
        <v>147</v>
      </c>
      <c r="I1163" s="28">
        <v>1688061.5</v>
      </c>
      <c r="J1163" s="28">
        <v>1659895.5</v>
      </c>
    </row>
    <row r="1164" spans="1:10" x14ac:dyDescent="0.25">
      <c r="A1164"/>
      <c r="B1164" s="17"/>
      <c r="C1164" s="19">
        <v>2018</v>
      </c>
      <c r="D1164" s="30" t="s">
        <v>1867</v>
      </c>
      <c r="E1164" s="30" t="s">
        <v>1867</v>
      </c>
      <c r="F1164" s="10">
        <v>7985938.7000000002</v>
      </c>
      <c r="G1164" s="10">
        <v>4078976</v>
      </c>
      <c r="H1164" s="11" t="s">
        <v>147</v>
      </c>
      <c r="I1164" s="28">
        <v>2095324.5</v>
      </c>
      <c r="J1164" s="28">
        <v>2055910.8</v>
      </c>
    </row>
    <row r="1165" spans="1:10" x14ac:dyDescent="0.25">
      <c r="A1165" s="21" t="s">
        <v>481</v>
      </c>
      <c r="B1165" s="17" t="s">
        <v>482</v>
      </c>
      <c r="C1165" s="19">
        <v>2013</v>
      </c>
      <c r="D1165" s="34" t="s">
        <v>1867</v>
      </c>
      <c r="E1165" s="34" t="s">
        <v>1867</v>
      </c>
      <c r="F1165" s="10">
        <v>3240275.4</v>
      </c>
      <c r="G1165" s="10">
        <v>1481556.7000000002</v>
      </c>
      <c r="H1165" s="11" t="s">
        <v>1867</v>
      </c>
      <c r="I1165" s="11" t="s">
        <v>1867</v>
      </c>
      <c r="J1165" s="28">
        <v>628936.30000000005</v>
      </c>
    </row>
    <row r="1166" spans="1:10" x14ac:dyDescent="0.25">
      <c r="A1166"/>
      <c r="B1166" s="17"/>
      <c r="C1166" s="19">
        <v>2014</v>
      </c>
      <c r="D1166" s="29" t="s">
        <v>1867</v>
      </c>
      <c r="E1166" s="29" t="s">
        <v>1867</v>
      </c>
      <c r="F1166" s="10">
        <v>3439911</v>
      </c>
      <c r="G1166" s="10">
        <v>1619727.7</v>
      </c>
      <c r="H1166" s="11" t="s">
        <v>147</v>
      </c>
      <c r="I1166" s="29" t="s">
        <v>1867</v>
      </c>
      <c r="J1166" s="28">
        <v>655026.1</v>
      </c>
    </row>
    <row r="1167" spans="1:10" x14ac:dyDescent="0.25">
      <c r="A1167"/>
      <c r="B1167" s="17"/>
      <c r="C1167" s="19">
        <v>2015</v>
      </c>
      <c r="D1167" s="33" t="s">
        <v>1867</v>
      </c>
      <c r="E1167" s="33" t="s">
        <v>1867</v>
      </c>
      <c r="F1167" s="10">
        <v>4067362.2</v>
      </c>
      <c r="G1167" s="10">
        <v>1952294.6</v>
      </c>
      <c r="H1167" s="11" t="s">
        <v>147</v>
      </c>
      <c r="I1167" s="28">
        <v>915926</v>
      </c>
      <c r="J1167" s="28">
        <v>909305.8</v>
      </c>
    </row>
    <row r="1168" spans="1:10" x14ac:dyDescent="0.25">
      <c r="A1168"/>
      <c r="B1168" s="17"/>
      <c r="C1168" s="19">
        <v>2016</v>
      </c>
      <c r="D1168" s="33" t="s">
        <v>1867</v>
      </c>
      <c r="E1168" s="10">
        <v>7191808.6000000006</v>
      </c>
      <c r="F1168" s="10">
        <v>5095447.5999999996</v>
      </c>
      <c r="G1168" s="10">
        <v>2689294.2</v>
      </c>
      <c r="H1168" s="11" t="s">
        <v>147</v>
      </c>
      <c r="I1168" s="33" t="s">
        <v>1867</v>
      </c>
      <c r="J1168" s="33" t="s">
        <v>1867</v>
      </c>
    </row>
    <row r="1169" spans="1:10" x14ac:dyDescent="0.25">
      <c r="A1169"/>
      <c r="B1169" s="17"/>
      <c r="C1169" s="19">
        <v>2017</v>
      </c>
      <c r="D1169" s="33" t="s">
        <v>1867</v>
      </c>
      <c r="E1169" s="10">
        <v>6763852.7000000002</v>
      </c>
      <c r="F1169" s="10">
        <v>6836336.7000000002</v>
      </c>
      <c r="G1169" s="10">
        <v>3247784.9000000004</v>
      </c>
      <c r="H1169" s="11" t="s">
        <v>147</v>
      </c>
      <c r="I1169" s="33" t="s">
        <v>1867</v>
      </c>
      <c r="J1169" s="33" t="s">
        <v>1867</v>
      </c>
    </row>
    <row r="1170" spans="1:10" x14ac:dyDescent="0.25">
      <c r="A1170"/>
      <c r="B1170" s="17"/>
      <c r="C1170" s="19">
        <v>2018</v>
      </c>
      <c r="D1170" s="30" t="s">
        <v>1867</v>
      </c>
      <c r="E1170" s="30" t="s">
        <v>1867</v>
      </c>
      <c r="F1170" s="10">
        <v>7937706.4000000004</v>
      </c>
      <c r="G1170" s="10">
        <v>4030743.7</v>
      </c>
      <c r="H1170" s="11" t="s">
        <v>147</v>
      </c>
      <c r="I1170" s="28">
        <v>2058158.6</v>
      </c>
      <c r="J1170" s="28">
        <v>2018744.9</v>
      </c>
    </row>
    <row r="1171" spans="1:10" x14ac:dyDescent="0.25">
      <c r="A1171" s="22" t="s">
        <v>483</v>
      </c>
      <c r="B1171" s="17" t="s">
        <v>484</v>
      </c>
      <c r="C1171" s="19">
        <v>2013</v>
      </c>
      <c r="D1171" s="30" t="s">
        <v>1868</v>
      </c>
      <c r="E1171" s="34" t="s">
        <v>1867</v>
      </c>
      <c r="F1171" s="34" t="s">
        <v>1867</v>
      </c>
      <c r="G1171" s="10">
        <v>82848</v>
      </c>
      <c r="H1171" s="11" t="s">
        <v>1867</v>
      </c>
      <c r="I1171" s="11" t="s">
        <v>1867</v>
      </c>
      <c r="J1171" s="28">
        <v>61961.7</v>
      </c>
    </row>
    <row r="1172" spans="1:10" x14ac:dyDescent="0.25">
      <c r="A1172"/>
      <c r="B1172" s="17"/>
      <c r="C1172" s="19">
        <v>2014</v>
      </c>
      <c r="D1172" s="30" t="s">
        <v>1868</v>
      </c>
      <c r="E1172" s="10">
        <v>274304.90000000002</v>
      </c>
      <c r="F1172" s="10">
        <v>115565.29999999999</v>
      </c>
      <c r="G1172" s="10">
        <v>67590.3</v>
      </c>
      <c r="H1172" s="11" t="s">
        <v>147</v>
      </c>
      <c r="I1172" s="28">
        <v>57125.7</v>
      </c>
      <c r="J1172" s="28">
        <v>54532.7</v>
      </c>
    </row>
    <row r="1173" spans="1:10" x14ac:dyDescent="0.25">
      <c r="A1173"/>
      <c r="B1173" s="17"/>
      <c r="C1173" s="19">
        <v>2015</v>
      </c>
      <c r="D1173" s="30" t="s">
        <v>1868</v>
      </c>
      <c r="E1173" s="33" t="s">
        <v>1867</v>
      </c>
      <c r="F1173" s="10">
        <v>169549.09999999998</v>
      </c>
      <c r="G1173" s="10">
        <v>77553.899999999994</v>
      </c>
      <c r="H1173" s="11" t="s">
        <v>147</v>
      </c>
      <c r="I1173" s="33" t="s">
        <v>1867</v>
      </c>
      <c r="J1173" s="28">
        <v>61383.199999999997</v>
      </c>
    </row>
    <row r="1174" spans="1:10" x14ac:dyDescent="0.25">
      <c r="A1174"/>
      <c r="B1174" s="17"/>
      <c r="C1174" s="19">
        <v>2016</v>
      </c>
      <c r="D1174" s="30" t="s">
        <v>1868</v>
      </c>
      <c r="E1174" s="10">
        <v>392641.4</v>
      </c>
      <c r="F1174" s="10">
        <v>204479.2</v>
      </c>
      <c r="G1174" s="10">
        <v>107981</v>
      </c>
      <c r="H1174" s="11" t="s">
        <v>147</v>
      </c>
      <c r="I1174" s="28">
        <v>75926.7</v>
      </c>
      <c r="J1174" s="28">
        <v>74784.600000000006</v>
      </c>
    </row>
    <row r="1175" spans="1:10" x14ac:dyDescent="0.25">
      <c r="A1175"/>
      <c r="B1175" s="17"/>
      <c r="C1175" s="19">
        <v>2017</v>
      </c>
      <c r="D1175" s="30" t="s">
        <v>1868</v>
      </c>
      <c r="E1175" s="10">
        <v>211086.2</v>
      </c>
      <c r="F1175" s="10">
        <v>302792.59999999998</v>
      </c>
      <c r="G1175" s="10">
        <v>143804.1</v>
      </c>
      <c r="H1175" s="11" t="s">
        <v>147</v>
      </c>
      <c r="I1175" s="28">
        <v>96266.8</v>
      </c>
      <c r="J1175" s="28">
        <v>96266.8</v>
      </c>
    </row>
    <row r="1176" spans="1:10" x14ac:dyDescent="0.25">
      <c r="A1176"/>
      <c r="B1176" s="17"/>
      <c r="C1176" s="19">
        <v>2018</v>
      </c>
      <c r="D1176" s="30" t="s">
        <v>1868</v>
      </c>
      <c r="E1176" s="10">
        <v>208153.8</v>
      </c>
      <c r="F1176" s="10">
        <v>365221.2</v>
      </c>
      <c r="G1176" s="10">
        <v>176941.1</v>
      </c>
      <c r="H1176" s="11" t="s">
        <v>147</v>
      </c>
      <c r="I1176" s="28">
        <v>114211.7</v>
      </c>
      <c r="J1176" s="28">
        <v>114211.7</v>
      </c>
    </row>
    <row r="1177" spans="1:10" x14ac:dyDescent="0.25">
      <c r="A1177" s="22" t="s">
        <v>485</v>
      </c>
      <c r="B1177" s="17" t="s">
        <v>486</v>
      </c>
      <c r="C1177" s="19">
        <v>2013</v>
      </c>
      <c r="D1177" s="34" t="s">
        <v>1867</v>
      </c>
      <c r="E1177" s="34" t="s">
        <v>1867</v>
      </c>
      <c r="F1177" s="10">
        <v>2407149.7999999998</v>
      </c>
      <c r="G1177" s="10">
        <v>968534.5</v>
      </c>
      <c r="H1177" s="11" t="s">
        <v>147</v>
      </c>
      <c r="I1177" s="28">
        <v>349590.3</v>
      </c>
      <c r="J1177" s="28">
        <f>347250.1-0.3</f>
        <v>347249.8</v>
      </c>
    </row>
    <row r="1178" spans="1:10" x14ac:dyDescent="0.25">
      <c r="A1178"/>
      <c r="B1178" s="17"/>
      <c r="C1178" s="19">
        <v>2014</v>
      </c>
      <c r="D1178" s="29" t="s">
        <v>1867</v>
      </c>
      <c r="E1178" s="29" t="s">
        <v>1867</v>
      </c>
      <c r="F1178" s="10">
        <v>2678358.3000000003</v>
      </c>
      <c r="G1178" s="10">
        <v>1105323.3999999999</v>
      </c>
      <c r="H1178" s="11" t="s">
        <v>147</v>
      </c>
      <c r="I1178" s="28">
        <v>396752</v>
      </c>
      <c r="J1178" s="28">
        <v>384950.3</v>
      </c>
    </row>
    <row r="1179" spans="1:10" x14ac:dyDescent="0.25">
      <c r="A1179"/>
      <c r="B1179" s="17"/>
      <c r="C1179" s="19">
        <v>2015</v>
      </c>
      <c r="D1179" s="33" t="s">
        <v>1867</v>
      </c>
      <c r="E1179" s="33" t="s">
        <v>1867</v>
      </c>
      <c r="F1179" s="10">
        <v>2967580.4000000004</v>
      </c>
      <c r="G1179" s="10">
        <v>1223940.5</v>
      </c>
      <c r="H1179" s="11" t="s">
        <v>147</v>
      </c>
      <c r="I1179" s="28">
        <v>529199.80000000005</v>
      </c>
      <c r="J1179" s="28">
        <f>526245.4-0.1</f>
        <v>526245.30000000005</v>
      </c>
    </row>
    <row r="1180" spans="1:10" x14ac:dyDescent="0.25">
      <c r="A1180"/>
      <c r="B1180" s="17"/>
      <c r="C1180" s="19">
        <v>2016</v>
      </c>
      <c r="D1180" s="33" t="s">
        <v>1867</v>
      </c>
      <c r="E1180" s="10">
        <v>6592781.9000000004</v>
      </c>
      <c r="F1180" s="10">
        <v>3764827</v>
      </c>
      <c r="G1180" s="10">
        <v>1818411.2000000002</v>
      </c>
      <c r="H1180" s="11" t="s">
        <v>147</v>
      </c>
      <c r="I1180" s="28">
        <v>748019.3</v>
      </c>
      <c r="J1180" s="28">
        <v>739183.8</v>
      </c>
    </row>
    <row r="1181" spans="1:10" x14ac:dyDescent="0.25">
      <c r="A1181"/>
      <c r="B1181" s="17"/>
      <c r="C1181" s="19">
        <v>2017</v>
      </c>
      <c r="D1181" s="33" t="s">
        <v>1867</v>
      </c>
      <c r="E1181" s="33" t="s">
        <v>1867</v>
      </c>
      <c r="F1181" s="10">
        <v>5203197.2</v>
      </c>
      <c r="G1181" s="10">
        <v>2294989.7000000002</v>
      </c>
      <c r="H1181" s="11" t="s">
        <v>147</v>
      </c>
      <c r="I1181" s="28">
        <v>1041733.9</v>
      </c>
      <c r="J1181" s="28">
        <v>1019241.3</v>
      </c>
    </row>
    <row r="1182" spans="1:10" x14ac:dyDescent="0.25">
      <c r="A1182"/>
      <c r="B1182" s="17"/>
      <c r="C1182" s="19">
        <v>2018</v>
      </c>
      <c r="D1182" s="30" t="s">
        <v>1867</v>
      </c>
      <c r="E1182" s="30" t="s">
        <v>1867</v>
      </c>
      <c r="F1182" s="10">
        <v>5950581.4000000004</v>
      </c>
      <c r="G1182" s="10">
        <v>2828645.5999999996</v>
      </c>
      <c r="H1182" s="11" t="s">
        <v>147</v>
      </c>
      <c r="I1182" s="28">
        <v>1316139</v>
      </c>
      <c r="J1182" s="28">
        <v>1282422.3999999999</v>
      </c>
    </row>
    <row r="1183" spans="1:10" x14ac:dyDescent="0.25">
      <c r="A1183" s="22" t="s">
        <v>487</v>
      </c>
      <c r="B1183" s="17" t="s">
        <v>488</v>
      </c>
      <c r="C1183" s="19">
        <v>2013</v>
      </c>
      <c r="D1183" s="30" t="s">
        <v>1868</v>
      </c>
      <c r="E1183" s="10">
        <v>177540.2</v>
      </c>
      <c r="F1183" s="10">
        <v>570823.6</v>
      </c>
      <c r="G1183" s="10">
        <v>377352.6</v>
      </c>
      <c r="H1183" s="11" t="s">
        <v>147</v>
      </c>
      <c r="I1183" s="28">
        <v>187456.1</v>
      </c>
      <c r="J1183" s="28">
        <v>186384.3</v>
      </c>
    </row>
    <row r="1184" spans="1:10" x14ac:dyDescent="0.25">
      <c r="A1184"/>
      <c r="B1184" s="17"/>
      <c r="C1184" s="19">
        <v>2014</v>
      </c>
      <c r="D1184" s="30" t="s">
        <v>1868</v>
      </c>
      <c r="E1184" s="10">
        <v>290086.7</v>
      </c>
      <c r="F1184" s="10">
        <v>564941.30000000005</v>
      </c>
      <c r="G1184" s="10">
        <v>393225.5</v>
      </c>
      <c r="H1184" s="11" t="s">
        <v>147</v>
      </c>
      <c r="I1184" s="28">
        <v>183541.8</v>
      </c>
      <c r="J1184" s="28">
        <v>180185.7</v>
      </c>
    </row>
    <row r="1185" spans="1:10" x14ac:dyDescent="0.25">
      <c r="A1185"/>
      <c r="B1185" s="17"/>
      <c r="C1185" s="19">
        <v>2015</v>
      </c>
      <c r="D1185" s="30" t="s">
        <v>1868</v>
      </c>
      <c r="E1185" s="10">
        <v>448372.9</v>
      </c>
      <c r="F1185" s="10">
        <v>823761.1</v>
      </c>
      <c r="G1185" s="10">
        <v>569516.30000000005</v>
      </c>
      <c r="H1185" s="11" t="s">
        <v>147</v>
      </c>
      <c r="I1185" s="28">
        <v>270174.40000000002</v>
      </c>
      <c r="J1185" s="28">
        <v>267444.5</v>
      </c>
    </row>
    <row r="1186" spans="1:10" x14ac:dyDescent="0.25">
      <c r="A1186"/>
      <c r="B1186" s="17"/>
      <c r="C1186" s="19">
        <v>2016</v>
      </c>
      <c r="D1186" s="30" t="s">
        <v>1868</v>
      </c>
      <c r="E1186" s="10">
        <v>143420.6</v>
      </c>
      <c r="F1186" s="10">
        <v>963482.6</v>
      </c>
      <c r="G1186" s="10">
        <v>640229.69999999995</v>
      </c>
      <c r="H1186" s="11" t="s">
        <v>147</v>
      </c>
      <c r="I1186" s="28">
        <v>314033.59999999998</v>
      </c>
      <c r="J1186" s="28">
        <v>314033.59999999998</v>
      </c>
    </row>
    <row r="1187" spans="1:10" x14ac:dyDescent="0.25">
      <c r="A1187"/>
      <c r="B1187" s="17"/>
      <c r="C1187" s="19">
        <v>2017</v>
      </c>
      <c r="D1187" s="30" t="s">
        <v>1868</v>
      </c>
      <c r="E1187" s="33" t="s">
        <v>1867</v>
      </c>
      <c r="F1187" s="10">
        <v>1143549.7</v>
      </c>
      <c r="G1187" s="10">
        <v>659387.6</v>
      </c>
      <c r="H1187" s="11" t="s">
        <v>147</v>
      </c>
      <c r="I1187" s="33" t="s">
        <v>1867</v>
      </c>
      <c r="J1187" s="28">
        <v>408934</v>
      </c>
    </row>
    <row r="1188" spans="1:10" x14ac:dyDescent="0.25">
      <c r="A1188"/>
      <c r="B1188" s="17"/>
      <c r="C1188" s="19">
        <v>2018</v>
      </c>
      <c r="D1188" s="30" t="s">
        <v>1868</v>
      </c>
      <c r="E1188" s="30" t="s">
        <v>1867</v>
      </c>
      <c r="F1188" s="10">
        <v>1418485.5</v>
      </c>
      <c r="G1188" s="10">
        <v>858468.6</v>
      </c>
      <c r="H1188" s="11" t="s">
        <v>147</v>
      </c>
      <c r="I1188" s="30" t="s">
        <v>1867</v>
      </c>
      <c r="J1188" s="28">
        <v>501109.6</v>
      </c>
    </row>
    <row r="1189" spans="1:10" x14ac:dyDescent="0.25">
      <c r="A1189" s="22" t="s">
        <v>489</v>
      </c>
      <c r="B1189" s="17" t="s">
        <v>490</v>
      </c>
      <c r="C1189" s="19">
        <v>2013</v>
      </c>
      <c r="D1189" s="30" t="s">
        <v>1868</v>
      </c>
      <c r="E1189" s="34" t="s">
        <v>1867</v>
      </c>
      <c r="F1189" s="10">
        <v>90007</v>
      </c>
      <c r="G1189" s="10">
        <v>52821.599999999999</v>
      </c>
      <c r="H1189" s="11" t="s">
        <v>147</v>
      </c>
      <c r="I1189" s="28">
        <v>33340.5</v>
      </c>
      <c r="J1189" s="28">
        <v>33340.5</v>
      </c>
    </row>
    <row r="1190" spans="1:10" x14ac:dyDescent="0.25">
      <c r="A1190"/>
      <c r="B1190" s="17"/>
      <c r="C1190" s="19">
        <v>2014</v>
      </c>
      <c r="D1190" s="30" t="s">
        <v>1868</v>
      </c>
      <c r="E1190" s="29" t="s">
        <v>1867</v>
      </c>
      <c r="F1190" s="10">
        <v>81046.100000000006</v>
      </c>
      <c r="G1190" s="10">
        <v>53588.5</v>
      </c>
      <c r="H1190" s="11" t="s">
        <v>147</v>
      </c>
      <c r="I1190" s="29" t="s">
        <v>1867</v>
      </c>
      <c r="J1190" s="28">
        <v>35357.4</v>
      </c>
    </row>
    <row r="1191" spans="1:10" x14ac:dyDescent="0.25">
      <c r="A1191"/>
      <c r="B1191" s="17"/>
      <c r="C1191" s="19">
        <v>2015</v>
      </c>
      <c r="D1191" s="30" t="s">
        <v>1868</v>
      </c>
      <c r="E1191" s="33" t="s">
        <v>1867</v>
      </c>
      <c r="F1191" s="10">
        <v>106471.6</v>
      </c>
      <c r="G1191" s="10">
        <v>81283.899999999994</v>
      </c>
      <c r="H1191" s="11" t="s">
        <v>147</v>
      </c>
      <c r="I1191" s="33" t="s">
        <v>1867</v>
      </c>
      <c r="J1191" s="28">
        <v>54232.800000000003</v>
      </c>
    </row>
    <row r="1192" spans="1:10" x14ac:dyDescent="0.25">
      <c r="A1192"/>
      <c r="B1192" s="17"/>
      <c r="C1192" s="19">
        <v>2016</v>
      </c>
      <c r="D1192" s="30" t="s">
        <v>1868</v>
      </c>
      <c r="E1192" s="10">
        <v>62964.7</v>
      </c>
      <c r="F1192" s="10">
        <v>162658.79999999999</v>
      </c>
      <c r="G1192" s="10">
        <v>122672.3</v>
      </c>
      <c r="H1192" s="11" t="s">
        <v>147</v>
      </c>
      <c r="I1192" s="33" t="s">
        <v>1867</v>
      </c>
      <c r="J1192" s="33" t="s">
        <v>1867</v>
      </c>
    </row>
    <row r="1193" spans="1:10" x14ac:dyDescent="0.25">
      <c r="A1193"/>
      <c r="B1193" s="17"/>
      <c r="C1193" s="19">
        <v>2017</v>
      </c>
      <c r="D1193" s="30" t="s">
        <v>1868</v>
      </c>
      <c r="E1193" s="33" t="s">
        <v>1867</v>
      </c>
      <c r="F1193" s="10">
        <v>186797.2</v>
      </c>
      <c r="G1193" s="10">
        <v>149603.5</v>
      </c>
      <c r="H1193" s="11" t="s">
        <v>147</v>
      </c>
      <c r="I1193" s="33" t="s">
        <v>1867</v>
      </c>
      <c r="J1193" s="33" t="s">
        <v>1867</v>
      </c>
    </row>
    <row r="1194" spans="1:10" x14ac:dyDescent="0.25">
      <c r="A1194"/>
      <c r="B1194" s="17"/>
      <c r="C1194" s="19">
        <v>2018</v>
      </c>
      <c r="D1194" s="30" t="s">
        <v>1868</v>
      </c>
      <c r="E1194" s="30" t="s">
        <v>1867</v>
      </c>
      <c r="F1194" s="10">
        <v>203418.3</v>
      </c>
      <c r="G1194" s="10">
        <v>166688.4</v>
      </c>
      <c r="H1194" s="11" t="s">
        <v>147</v>
      </c>
      <c r="I1194" s="30" t="s">
        <v>1867</v>
      </c>
      <c r="J1194" s="28">
        <v>121001.2</v>
      </c>
    </row>
    <row r="1195" spans="1:10" x14ac:dyDescent="0.25">
      <c r="A1195" s="21" t="s">
        <v>491</v>
      </c>
      <c r="B1195" s="17" t="s">
        <v>492</v>
      </c>
      <c r="C1195" s="19">
        <v>2013</v>
      </c>
      <c r="D1195" s="30" t="s">
        <v>1868</v>
      </c>
      <c r="E1195" s="34" t="s">
        <v>1867</v>
      </c>
      <c r="F1195" s="10">
        <v>58129.2</v>
      </c>
      <c r="G1195" s="10">
        <v>28993</v>
      </c>
      <c r="H1195" s="11" t="s">
        <v>147</v>
      </c>
      <c r="I1195" s="28">
        <v>11582.5</v>
      </c>
      <c r="J1195" s="28">
        <v>11582.5</v>
      </c>
    </row>
    <row r="1196" spans="1:10" x14ac:dyDescent="0.25">
      <c r="A1196"/>
      <c r="B1196" s="17"/>
      <c r="C1196" s="19">
        <v>2014</v>
      </c>
      <c r="D1196" s="30" t="s">
        <v>1868</v>
      </c>
      <c r="E1196" s="29" t="s">
        <v>1867</v>
      </c>
      <c r="F1196" s="10">
        <v>31324.800000000003</v>
      </c>
      <c r="G1196" s="10">
        <v>21547.5</v>
      </c>
      <c r="H1196" s="11" t="s">
        <v>147</v>
      </c>
      <c r="I1196" s="29" t="s">
        <v>1867</v>
      </c>
      <c r="J1196" s="28">
        <v>10572.9</v>
      </c>
    </row>
    <row r="1197" spans="1:10" x14ac:dyDescent="0.25">
      <c r="A1197"/>
      <c r="B1197" s="17"/>
      <c r="C1197" s="19">
        <v>2015</v>
      </c>
      <c r="D1197" s="30" t="s">
        <v>1868</v>
      </c>
      <c r="E1197" s="30" t="s">
        <v>1868</v>
      </c>
      <c r="F1197" s="10">
        <v>26107.9</v>
      </c>
      <c r="G1197" s="10">
        <v>17197.2</v>
      </c>
      <c r="H1197" s="11" t="s">
        <v>147</v>
      </c>
      <c r="I1197" s="28">
        <v>14453.3</v>
      </c>
      <c r="J1197" s="28">
        <v>14453.3</v>
      </c>
    </row>
    <row r="1198" spans="1:10" x14ac:dyDescent="0.25">
      <c r="A1198"/>
      <c r="B1198" s="17"/>
      <c r="C1198" s="19">
        <v>2016</v>
      </c>
      <c r="D1198" s="30" t="s">
        <v>1868</v>
      </c>
      <c r="E1198" s="10">
        <v>20991.7</v>
      </c>
      <c r="F1198" s="10">
        <v>28962.400000000001</v>
      </c>
      <c r="G1198" s="10">
        <v>28962.400000000001</v>
      </c>
      <c r="H1198" s="11" t="s">
        <v>147</v>
      </c>
      <c r="I1198" s="33" t="s">
        <v>1867</v>
      </c>
      <c r="J1198" s="33" t="s">
        <v>1867</v>
      </c>
    </row>
    <row r="1199" spans="1:10" x14ac:dyDescent="0.25">
      <c r="A1199"/>
      <c r="B1199" s="17"/>
      <c r="C1199" s="19">
        <v>2017</v>
      </c>
      <c r="D1199" s="30" t="s">
        <v>1868</v>
      </c>
      <c r="E1199" s="33" t="s">
        <v>1867</v>
      </c>
      <c r="F1199" s="10">
        <v>41842.699999999997</v>
      </c>
      <c r="G1199" s="10">
        <v>41842.699999999997</v>
      </c>
      <c r="H1199" s="11" t="s">
        <v>147</v>
      </c>
      <c r="I1199" s="33" t="s">
        <v>1867</v>
      </c>
      <c r="J1199" s="33" t="s">
        <v>1867</v>
      </c>
    </row>
    <row r="1200" spans="1:10" x14ac:dyDescent="0.25">
      <c r="A1200"/>
      <c r="B1200" s="17"/>
      <c r="C1200" s="19">
        <v>2018</v>
      </c>
      <c r="D1200" s="30" t="s">
        <v>1868</v>
      </c>
      <c r="E1200" s="30" t="s">
        <v>1868</v>
      </c>
      <c r="F1200" s="10">
        <v>48232.3</v>
      </c>
      <c r="G1200" s="10">
        <v>48232.3</v>
      </c>
      <c r="H1200" s="11" t="s">
        <v>147</v>
      </c>
      <c r="I1200" s="28">
        <v>37165.9</v>
      </c>
      <c r="J1200" s="28">
        <v>37165.9</v>
      </c>
    </row>
    <row r="1201" spans="1:10" x14ac:dyDescent="0.25">
      <c r="A1201" s="22" t="s">
        <v>491</v>
      </c>
      <c r="B1201" s="17" t="s">
        <v>493</v>
      </c>
      <c r="C1201" s="19">
        <v>2013</v>
      </c>
      <c r="D1201" s="30" t="s">
        <v>1868</v>
      </c>
      <c r="E1201" s="34" t="s">
        <v>1867</v>
      </c>
      <c r="F1201" s="10">
        <v>58129.2</v>
      </c>
      <c r="G1201" s="10">
        <v>28993</v>
      </c>
      <c r="H1201" s="11" t="s">
        <v>147</v>
      </c>
      <c r="I1201" s="28">
        <v>11582.5</v>
      </c>
      <c r="J1201" s="28">
        <v>11582.5</v>
      </c>
    </row>
    <row r="1202" spans="1:10" x14ac:dyDescent="0.25">
      <c r="A1202"/>
      <c r="B1202" s="17"/>
      <c r="C1202" s="19">
        <v>2014</v>
      </c>
      <c r="D1202" s="30" t="s">
        <v>1868</v>
      </c>
      <c r="E1202" s="29" t="s">
        <v>1867</v>
      </c>
      <c r="F1202" s="10">
        <v>31324.800000000003</v>
      </c>
      <c r="G1202" s="10">
        <v>21547.5</v>
      </c>
      <c r="H1202" s="11" t="s">
        <v>147</v>
      </c>
      <c r="I1202" s="29" t="s">
        <v>1867</v>
      </c>
      <c r="J1202" s="28">
        <v>10572.9</v>
      </c>
    </row>
    <row r="1203" spans="1:10" x14ac:dyDescent="0.25">
      <c r="A1203"/>
      <c r="B1203" s="17"/>
      <c r="C1203" s="19">
        <v>2015</v>
      </c>
      <c r="D1203" s="30" t="s">
        <v>1868</v>
      </c>
      <c r="E1203" s="30" t="s">
        <v>1868</v>
      </c>
      <c r="F1203" s="10">
        <v>26107.9</v>
      </c>
      <c r="G1203" s="10">
        <v>17197.2</v>
      </c>
      <c r="H1203" s="11" t="s">
        <v>147</v>
      </c>
      <c r="I1203" s="28">
        <v>14453.3</v>
      </c>
      <c r="J1203" s="28">
        <v>14453.3</v>
      </c>
    </row>
    <row r="1204" spans="1:10" x14ac:dyDescent="0.25">
      <c r="A1204"/>
      <c r="B1204" s="17"/>
      <c r="C1204" s="19">
        <v>2016</v>
      </c>
      <c r="D1204" s="30" t="s">
        <v>1868</v>
      </c>
      <c r="E1204" s="10">
        <v>20991.7</v>
      </c>
      <c r="F1204" s="10">
        <v>28962.400000000001</v>
      </c>
      <c r="G1204" s="10">
        <v>28962.400000000001</v>
      </c>
      <c r="H1204" s="11" t="s">
        <v>147</v>
      </c>
      <c r="I1204" s="33" t="s">
        <v>1867</v>
      </c>
      <c r="J1204" s="33" t="s">
        <v>1867</v>
      </c>
    </row>
    <row r="1205" spans="1:10" x14ac:dyDescent="0.25">
      <c r="A1205"/>
      <c r="B1205" s="17"/>
      <c r="C1205" s="19">
        <v>2017</v>
      </c>
      <c r="D1205" s="30" t="s">
        <v>1868</v>
      </c>
      <c r="E1205" s="33" t="s">
        <v>1867</v>
      </c>
      <c r="F1205" s="10">
        <v>41842.699999999997</v>
      </c>
      <c r="G1205" s="10">
        <v>41842.699999999997</v>
      </c>
      <c r="H1205" s="11" t="s">
        <v>147</v>
      </c>
      <c r="I1205" s="33" t="s">
        <v>1867</v>
      </c>
      <c r="J1205" s="33" t="s">
        <v>1867</v>
      </c>
    </row>
    <row r="1206" spans="1:10" x14ac:dyDescent="0.25">
      <c r="A1206"/>
      <c r="B1206" s="17"/>
      <c r="C1206" s="19">
        <v>2018</v>
      </c>
      <c r="D1206" s="30" t="s">
        <v>1868</v>
      </c>
      <c r="E1206" s="30" t="s">
        <v>1868</v>
      </c>
      <c r="F1206" s="10">
        <v>48232.3</v>
      </c>
      <c r="G1206" s="10">
        <v>48232.3</v>
      </c>
      <c r="H1206" s="11" t="s">
        <v>147</v>
      </c>
      <c r="I1206" s="28">
        <v>37165.9</v>
      </c>
      <c r="J1206" s="28">
        <v>37165.9</v>
      </c>
    </row>
    <row r="1207" spans="1:10" x14ac:dyDescent="0.25">
      <c r="A1207" s="20" t="s">
        <v>80</v>
      </c>
      <c r="B1207" s="17" t="s">
        <v>494</v>
      </c>
      <c r="C1207" s="19">
        <v>2013</v>
      </c>
      <c r="D1207" s="10">
        <v>46638066.899999999</v>
      </c>
      <c r="E1207" s="10">
        <v>2773660.7</v>
      </c>
      <c r="F1207" s="10">
        <v>298263.2</v>
      </c>
      <c r="G1207" s="10">
        <v>86656.6</v>
      </c>
      <c r="H1207" s="11" t="s">
        <v>147</v>
      </c>
      <c r="I1207" s="28">
        <v>2069.8000000000002</v>
      </c>
      <c r="J1207" s="28">
        <v>2069.8000000000002</v>
      </c>
    </row>
    <row r="1208" spans="1:10" x14ac:dyDescent="0.25">
      <c r="A1208"/>
      <c r="B1208" s="17"/>
      <c r="C1208" s="19">
        <v>2014</v>
      </c>
      <c r="D1208" s="10">
        <v>35375702.200000003</v>
      </c>
      <c r="E1208" s="10">
        <v>4246928.4000000004</v>
      </c>
      <c r="F1208" s="10">
        <v>527462.29999999993</v>
      </c>
      <c r="G1208" s="10">
        <v>76174.599999999991</v>
      </c>
      <c r="H1208" s="11" t="s">
        <v>147</v>
      </c>
      <c r="I1208" s="28">
        <v>1519.7</v>
      </c>
      <c r="J1208" s="28">
        <v>1519.7</v>
      </c>
    </row>
    <row r="1209" spans="1:10" x14ac:dyDescent="0.25">
      <c r="A1209"/>
      <c r="B1209" s="17"/>
      <c r="C1209" s="19">
        <v>2015</v>
      </c>
      <c r="D1209" s="10">
        <v>40611001.5</v>
      </c>
      <c r="E1209" s="10">
        <v>5706765.9000000004</v>
      </c>
      <c r="F1209" s="10">
        <v>583251</v>
      </c>
      <c r="G1209" s="10">
        <v>75707.299999999988</v>
      </c>
      <c r="H1209" s="11" t="s">
        <v>147</v>
      </c>
      <c r="I1209" s="28">
        <v>2427.9</v>
      </c>
      <c r="J1209" s="28">
        <v>2427.9</v>
      </c>
    </row>
    <row r="1210" spans="1:10" x14ac:dyDescent="0.25">
      <c r="A1210"/>
      <c r="B1210" s="17"/>
      <c r="C1210" s="19">
        <v>2016</v>
      </c>
      <c r="D1210" s="10">
        <v>47135714.700000003</v>
      </c>
      <c r="E1210" s="10">
        <v>5898035.2000000002</v>
      </c>
      <c r="F1210" s="10">
        <v>719248</v>
      </c>
      <c r="G1210" s="10">
        <v>51488.2</v>
      </c>
      <c r="H1210" s="11" t="s">
        <v>147</v>
      </c>
      <c r="I1210" s="28">
        <v>3241</v>
      </c>
      <c r="J1210" s="28">
        <v>3241</v>
      </c>
    </row>
    <row r="1211" spans="1:10" x14ac:dyDescent="0.25">
      <c r="A1211"/>
      <c r="B1211" s="17"/>
      <c r="C1211" s="19">
        <v>2017</v>
      </c>
      <c r="D1211" s="33" t="s">
        <v>1867</v>
      </c>
      <c r="E1211" s="33" t="s">
        <v>1867</v>
      </c>
      <c r="F1211" s="10">
        <v>1800389.4000000001</v>
      </c>
      <c r="G1211" s="10">
        <v>146058.9</v>
      </c>
      <c r="H1211" s="11" t="s">
        <v>147</v>
      </c>
      <c r="I1211" s="28">
        <v>4539.1000000000004</v>
      </c>
      <c r="J1211" s="28">
        <v>4539.1000000000004</v>
      </c>
    </row>
    <row r="1212" spans="1:10" x14ac:dyDescent="0.25">
      <c r="A1212"/>
      <c r="B1212" s="17"/>
      <c r="C1212" s="19">
        <v>2018</v>
      </c>
      <c r="D1212" s="10">
        <v>98236154.099999994</v>
      </c>
      <c r="E1212" s="10">
        <v>6816603.4000000004</v>
      </c>
      <c r="F1212" s="10">
        <v>813245.5</v>
      </c>
      <c r="G1212" s="10">
        <v>157267</v>
      </c>
      <c r="H1212" s="11" t="s">
        <v>147</v>
      </c>
      <c r="I1212" s="28">
        <v>7125.3</v>
      </c>
      <c r="J1212" s="28">
        <v>7125.3</v>
      </c>
    </row>
    <row r="1213" spans="1:10" x14ac:dyDescent="0.25">
      <c r="A1213" s="21" t="s">
        <v>495</v>
      </c>
      <c r="B1213" s="17" t="s">
        <v>496</v>
      </c>
      <c r="C1213" s="19">
        <v>2013</v>
      </c>
      <c r="D1213" s="34" t="s">
        <v>1867</v>
      </c>
      <c r="E1213" s="34" t="s">
        <v>1867</v>
      </c>
      <c r="F1213" s="34" t="s">
        <v>1867</v>
      </c>
      <c r="G1213" s="34" t="s">
        <v>1867</v>
      </c>
      <c r="H1213" s="11" t="s">
        <v>147</v>
      </c>
      <c r="I1213" s="11" t="s">
        <v>1867</v>
      </c>
      <c r="J1213" s="11" t="s">
        <v>1867</v>
      </c>
    </row>
    <row r="1214" spans="1:10" x14ac:dyDescent="0.25">
      <c r="A1214"/>
      <c r="B1214" s="17"/>
      <c r="C1214" s="19">
        <v>2014</v>
      </c>
      <c r="D1214" s="29" t="s">
        <v>1867</v>
      </c>
      <c r="E1214" s="10">
        <v>1512714.9</v>
      </c>
      <c r="F1214" s="10">
        <v>0</v>
      </c>
      <c r="G1214" s="10">
        <v>0</v>
      </c>
      <c r="H1214" s="11" t="s">
        <v>147</v>
      </c>
      <c r="I1214" s="29" t="s">
        <v>1867</v>
      </c>
      <c r="J1214" s="29" t="s">
        <v>1867</v>
      </c>
    </row>
    <row r="1215" spans="1:10" x14ac:dyDescent="0.25">
      <c r="A1215"/>
      <c r="B1215" s="17"/>
      <c r="C1215" s="19">
        <v>2015</v>
      </c>
      <c r="D1215" s="33" t="s">
        <v>1867</v>
      </c>
      <c r="E1215" s="10">
        <v>2768131</v>
      </c>
      <c r="F1215" s="10">
        <v>0</v>
      </c>
      <c r="G1215" s="10">
        <v>0</v>
      </c>
      <c r="H1215" s="11" t="s">
        <v>147</v>
      </c>
      <c r="I1215" s="11" t="s">
        <v>1867</v>
      </c>
      <c r="J1215" s="11" t="s">
        <v>1867</v>
      </c>
    </row>
    <row r="1216" spans="1:10" x14ac:dyDescent="0.25">
      <c r="A1216"/>
      <c r="B1216" s="17"/>
      <c r="C1216" s="19">
        <v>2016</v>
      </c>
      <c r="D1216" s="33" t="s">
        <v>1867</v>
      </c>
      <c r="E1216" s="10">
        <v>1562973.7999999998</v>
      </c>
      <c r="F1216" s="33" t="s">
        <v>1867</v>
      </c>
      <c r="G1216" s="10">
        <v>604.1</v>
      </c>
      <c r="H1216" s="11" t="s">
        <v>147</v>
      </c>
      <c r="I1216" s="11" t="s">
        <v>1867</v>
      </c>
      <c r="J1216" s="11" t="s">
        <v>1867</v>
      </c>
    </row>
    <row r="1217" spans="1:10" x14ac:dyDescent="0.25">
      <c r="A1217"/>
      <c r="B1217" s="17"/>
      <c r="C1217" s="19">
        <v>2017</v>
      </c>
      <c r="D1217" s="10">
        <v>44421174.100000001</v>
      </c>
      <c r="E1217" s="10">
        <v>2630269.7000000002</v>
      </c>
      <c r="F1217" s="33" t="s">
        <v>1867</v>
      </c>
      <c r="G1217" s="10">
        <v>51889.7</v>
      </c>
      <c r="H1217" s="11" t="s">
        <v>147</v>
      </c>
      <c r="I1217" s="11" t="s">
        <v>1867</v>
      </c>
      <c r="J1217" s="11" t="s">
        <v>1867</v>
      </c>
    </row>
    <row r="1218" spans="1:10" x14ac:dyDescent="0.25">
      <c r="A1218"/>
      <c r="B1218" s="17"/>
      <c r="C1218" s="19">
        <v>2018</v>
      </c>
      <c r="D1218" s="30" t="s">
        <v>1867</v>
      </c>
      <c r="E1218" s="30" t="s">
        <v>1867</v>
      </c>
      <c r="F1218" s="10">
        <v>95164.3</v>
      </c>
      <c r="G1218" s="30" t="s">
        <v>1867</v>
      </c>
      <c r="H1218" s="11" t="s">
        <v>147</v>
      </c>
      <c r="I1218" s="11" t="s">
        <v>147</v>
      </c>
      <c r="J1218" s="11" t="s">
        <v>147</v>
      </c>
    </row>
    <row r="1219" spans="1:10" x14ac:dyDescent="0.25">
      <c r="A1219" s="22" t="s">
        <v>495</v>
      </c>
      <c r="B1219" s="17" t="s">
        <v>497</v>
      </c>
      <c r="C1219" s="19">
        <v>2013</v>
      </c>
      <c r="D1219" s="34" t="s">
        <v>1867</v>
      </c>
      <c r="E1219" s="34" t="s">
        <v>1867</v>
      </c>
      <c r="F1219" s="34" t="s">
        <v>1867</v>
      </c>
      <c r="G1219" s="34" t="s">
        <v>1867</v>
      </c>
      <c r="H1219" s="11" t="s">
        <v>147</v>
      </c>
      <c r="I1219" s="11" t="s">
        <v>1867</v>
      </c>
      <c r="J1219" s="11" t="s">
        <v>1867</v>
      </c>
    </row>
    <row r="1220" spans="1:10" x14ac:dyDescent="0.25">
      <c r="A1220"/>
      <c r="B1220" s="17"/>
      <c r="C1220" s="19">
        <v>2014</v>
      </c>
      <c r="D1220" s="29" t="s">
        <v>1867</v>
      </c>
      <c r="E1220" s="10">
        <v>1512714.9</v>
      </c>
      <c r="F1220" s="10">
        <v>0</v>
      </c>
      <c r="G1220" s="10">
        <v>0</v>
      </c>
      <c r="H1220" s="11" t="s">
        <v>147</v>
      </c>
      <c r="I1220" s="29" t="s">
        <v>1867</v>
      </c>
      <c r="J1220" s="29" t="s">
        <v>1867</v>
      </c>
    </row>
    <row r="1221" spans="1:10" x14ac:dyDescent="0.25">
      <c r="A1221"/>
      <c r="B1221" s="17"/>
      <c r="C1221" s="19">
        <v>2015</v>
      </c>
      <c r="D1221" s="33" t="s">
        <v>1867</v>
      </c>
      <c r="E1221" s="10">
        <v>2768131</v>
      </c>
      <c r="F1221" s="10">
        <v>0</v>
      </c>
      <c r="G1221" s="10">
        <v>0</v>
      </c>
      <c r="H1221" s="11" t="s">
        <v>147</v>
      </c>
      <c r="I1221" s="11" t="s">
        <v>1867</v>
      </c>
      <c r="J1221" s="11" t="s">
        <v>1867</v>
      </c>
    </row>
    <row r="1222" spans="1:10" x14ac:dyDescent="0.25">
      <c r="A1222"/>
      <c r="B1222" s="17"/>
      <c r="C1222" s="19">
        <v>2016</v>
      </c>
      <c r="D1222" s="33" t="s">
        <v>1867</v>
      </c>
      <c r="E1222" s="10">
        <v>1562973.7999999998</v>
      </c>
      <c r="F1222" s="33" t="s">
        <v>1867</v>
      </c>
      <c r="G1222" s="10">
        <v>604.1</v>
      </c>
      <c r="H1222" s="11" t="s">
        <v>147</v>
      </c>
      <c r="I1222" s="11" t="s">
        <v>1867</v>
      </c>
      <c r="J1222" s="11" t="s">
        <v>1867</v>
      </c>
    </row>
    <row r="1223" spans="1:10" x14ac:dyDescent="0.25">
      <c r="A1223"/>
      <c r="B1223" s="17"/>
      <c r="C1223" s="19">
        <v>2017</v>
      </c>
      <c r="D1223" s="10">
        <v>44421174.100000001</v>
      </c>
      <c r="E1223" s="10">
        <v>2630269.7000000002</v>
      </c>
      <c r="F1223" s="33" t="s">
        <v>1867</v>
      </c>
      <c r="G1223" s="10">
        <v>51889.7</v>
      </c>
      <c r="H1223" s="11" t="s">
        <v>147</v>
      </c>
      <c r="I1223" s="11" t="s">
        <v>1867</v>
      </c>
      <c r="J1223" s="11" t="s">
        <v>1867</v>
      </c>
    </row>
    <row r="1224" spans="1:10" x14ac:dyDescent="0.25">
      <c r="A1224"/>
      <c r="B1224" s="17"/>
      <c r="C1224" s="19">
        <v>2018</v>
      </c>
      <c r="D1224" s="30" t="s">
        <v>1867</v>
      </c>
      <c r="E1224" s="30" t="s">
        <v>1867</v>
      </c>
      <c r="F1224" s="10">
        <v>95164.3</v>
      </c>
      <c r="G1224" s="30" t="s">
        <v>1867</v>
      </c>
      <c r="H1224" s="11" t="s">
        <v>147</v>
      </c>
      <c r="I1224" s="11" t="s">
        <v>147</v>
      </c>
      <c r="J1224" s="11" t="s">
        <v>147</v>
      </c>
    </row>
    <row r="1225" spans="1:10" x14ac:dyDescent="0.25">
      <c r="A1225" s="21" t="s">
        <v>498</v>
      </c>
      <c r="B1225" s="17" t="s">
        <v>499</v>
      </c>
      <c r="C1225" s="19">
        <v>2013</v>
      </c>
      <c r="D1225" s="34" t="s">
        <v>1867</v>
      </c>
      <c r="E1225" s="34" t="s">
        <v>1867</v>
      </c>
      <c r="F1225" s="34" t="s">
        <v>1867</v>
      </c>
      <c r="G1225" s="34" t="s">
        <v>1867</v>
      </c>
      <c r="H1225" s="11" t="s">
        <v>147</v>
      </c>
      <c r="I1225" s="11" t="s">
        <v>1867</v>
      </c>
      <c r="J1225" s="11" t="s">
        <v>1867</v>
      </c>
    </row>
    <row r="1226" spans="1:10" x14ac:dyDescent="0.25">
      <c r="A1226"/>
      <c r="B1226" s="17"/>
      <c r="C1226" s="19">
        <v>2014</v>
      </c>
      <c r="D1226" s="29" t="s">
        <v>1867</v>
      </c>
      <c r="E1226" s="10">
        <v>2734213.5</v>
      </c>
      <c r="F1226" s="10">
        <v>527462.29999999993</v>
      </c>
      <c r="G1226" s="10">
        <v>76174.599999999991</v>
      </c>
      <c r="H1226" s="11" t="s">
        <v>147</v>
      </c>
      <c r="I1226" s="29" t="s">
        <v>1867</v>
      </c>
      <c r="J1226" s="29" t="s">
        <v>1867</v>
      </c>
    </row>
    <row r="1227" spans="1:10" x14ac:dyDescent="0.25">
      <c r="A1227"/>
      <c r="B1227" s="17"/>
      <c r="C1227" s="19">
        <v>2015</v>
      </c>
      <c r="D1227" s="33" t="s">
        <v>1867</v>
      </c>
      <c r="E1227" s="10">
        <v>2938634.9</v>
      </c>
      <c r="F1227" s="10">
        <v>583251</v>
      </c>
      <c r="G1227" s="10">
        <v>75707.3</v>
      </c>
      <c r="H1227" s="11" t="s">
        <v>147</v>
      </c>
      <c r="I1227" s="11" t="s">
        <v>1867</v>
      </c>
      <c r="J1227" s="11" t="s">
        <v>1867</v>
      </c>
    </row>
    <row r="1228" spans="1:10" x14ac:dyDescent="0.25">
      <c r="A1228"/>
      <c r="B1228" s="17"/>
      <c r="C1228" s="19">
        <v>2016</v>
      </c>
      <c r="D1228" s="33" t="s">
        <v>1867</v>
      </c>
      <c r="E1228" s="10">
        <v>4335061.4000000004</v>
      </c>
      <c r="F1228" s="33" t="s">
        <v>1867</v>
      </c>
      <c r="G1228" s="10">
        <v>50884.1</v>
      </c>
      <c r="H1228" s="11" t="s">
        <v>147</v>
      </c>
      <c r="I1228" s="11" t="s">
        <v>1867</v>
      </c>
      <c r="J1228" s="11" t="s">
        <v>1867</v>
      </c>
    </row>
    <row r="1229" spans="1:10" x14ac:dyDescent="0.25">
      <c r="A1229"/>
      <c r="B1229" s="17"/>
      <c r="C1229" s="19">
        <v>2017</v>
      </c>
      <c r="D1229" s="33" t="s">
        <v>1867</v>
      </c>
      <c r="E1229" s="33" t="s">
        <v>1867</v>
      </c>
      <c r="F1229" s="33" t="s">
        <v>1867</v>
      </c>
      <c r="G1229" s="10">
        <v>94169.2</v>
      </c>
      <c r="H1229" s="11" t="s">
        <v>147</v>
      </c>
      <c r="I1229" s="11" t="s">
        <v>1867</v>
      </c>
      <c r="J1229" s="11" t="s">
        <v>1867</v>
      </c>
    </row>
    <row r="1230" spans="1:10" x14ac:dyDescent="0.25">
      <c r="A1230"/>
      <c r="B1230" s="17"/>
      <c r="C1230" s="19">
        <v>2018</v>
      </c>
      <c r="D1230" s="30" t="s">
        <v>1867</v>
      </c>
      <c r="E1230" s="30" t="s">
        <v>1867</v>
      </c>
      <c r="F1230" s="30" t="s">
        <v>1867</v>
      </c>
      <c r="G1230" s="10">
        <v>123350.7</v>
      </c>
      <c r="H1230" s="11" t="s">
        <v>147</v>
      </c>
      <c r="I1230" s="33" t="s">
        <v>1867</v>
      </c>
      <c r="J1230" s="33" t="s">
        <v>1867</v>
      </c>
    </row>
    <row r="1231" spans="1:10" x14ac:dyDescent="0.25">
      <c r="A1231" s="22" t="s">
        <v>498</v>
      </c>
      <c r="B1231" s="17" t="s">
        <v>500</v>
      </c>
      <c r="C1231" s="19">
        <v>2013</v>
      </c>
      <c r="D1231" s="34" t="s">
        <v>1867</v>
      </c>
      <c r="E1231" s="34" t="s">
        <v>1867</v>
      </c>
      <c r="F1231" s="34" t="s">
        <v>1867</v>
      </c>
      <c r="G1231" s="34" t="s">
        <v>1867</v>
      </c>
      <c r="H1231" s="11" t="s">
        <v>147</v>
      </c>
      <c r="I1231" s="11" t="s">
        <v>1867</v>
      </c>
      <c r="J1231" s="11" t="s">
        <v>1867</v>
      </c>
    </row>
    <row r="1232" spans="1:10" x14ac:dyDescent="0.25">
      <c r="A1232"/>
      <c r="B1232" s="17"/>
      <c r="C1232" s="19">
        <v>2014</v>
      </c>
      <c r="D1232" s="29" t="s">
        <v>1867</v>
      </c>
      <c r="E1232" s="10">
        <v>2734213.5</v>
      </c>
      <c r="F1232" s="10">
        <v>527462.29999999993</v>
      </c>
      <c r="G1232" s="10">
        <v>76174.599999999991</v>
      </c>
      <c r="H1232" s="11" t="s">
        <v>147</v>
      </c>
      <c r="I1232" s="29" t="s">
        <v>1867</v>
      </c>
      <c r="J1232" s="29" t="s">
        <v>1867</v>
      </c>
    </row>
    <row r="1233" spans="1:10" x14ac:dyDescent="0.25">
      <c r="A1233"/>
      <c r="B1233" s="17"/>
      <c r="C1233" s="19">
        <v>2015</v>
      </c>
      <c r="D1233" s="33" t="s">
        <v>1867</v>
      </c>
      <c r="E1233" s="10">
        <v>2938634.9</v>
      </c>
      <c r="F1233" s="10">
        <v>583251</v>
      </c>
      <c r="G1233" s="10">
        <v>75707.3</v>
      </c>
      <c r="H1233" s="11" t="s">
        <v>147</v>
      </c>
      <c r="I1233" s="11" t="s">
        <v>1867</v>
      </c>
      <c r="J1233" s="11" t="s">
        <v>1867</v>
      </c>
    </row>
    <row r="1234" spans="1:10" x14ac:dyDescent="0.25">
      <c r="A1234"/>
      <c r="B1234" s="17"/>
      <c r="C1234" s="19">
        <v>2016</v>
      </c>
      <c r="D1234" s="33" t="s">
        <v>1867</v>
      </c>
      <c r="E1234" s="10">
        <v>4335061.4000000004</v>
      </c>
      <c r="F1234" s="33" t="s">
        <v>1867</v>
      </c>
      <c r="G1234" s="10">
        <v>50884.1</v>
      </c>
      <c r="H1234" s="11" t="s">
        <v>147</v>
      </c>
      <c r="I1234" s="11" t="s">
        <v>1867</v>
      </c>
      <c r="J1234" s="11" t="s">
        <v>1867</v>
      </c>
    </row>
    <row r="1235" spans="1:10" x14ac:dyDescent="0.25">
      <c r="A1235"/>
      <c r="B1235" s="17"/>
      <c r="C1235" s="19">
        <v>2017</v>
      </c>
      <c r="D1235" s="33" t="s">
        <v>1867</v>
      </c>
      <c r="E1235" s="33" t="s">
        <v>1867</v>
      </c>
      <c r="F1235" s="33" t="s">
        <v>1867</v>
      </c>
      <c r="G1235" s="10">
        <v>94169.2</v>
      </c>
      <c r="H1235" s="11" t="s">
        <v>147</v>
      </c>
      <c r="I1235" s="11" t="s">
        <v>1867</v>
      </c>
      <c r="J1235" s="11" t="s">
        <v>1867</v>
      </c>
    </row>
    <row r="1236" spans="1:10" x14ac:dyDescent="0.25">
      <c r="A1236"/>
      <c r="B1236" s="17"/>
      <c r="C1236" s="19">
        <v>2018</v>
      </c>
      <c r="D1236" s="30" t="s">
        <v>1867</v>
      </c>
      <c r="E1236" s="30" t="s">
        <v>1867</v>
      </c>
      <c r="F1236" s="30" t="s">
        <v>1867</v>
      </c>
      <c r="G1236" s="10">
        <v>123350.7</v>
      </c>
      <c r="H1236" s="11" t="s">
        <v>147</v>
      </c>
      <c r="I1236" s="33" t="s">
        <v>1867</v>
      </c>
      <c r="J1236" s="33" t="s">
        <v>1867</v>
      </c>
    </row>
    <row r="1237" spans="1:10" x14ac:dyDescent="0.25">
      <c r="A1237" s="20" t="s">
        <v>81</v>
      </c>
      <c r="B1237" s="17" t="s">
        <v>501</v>
      </c>
      <c r="C1237" s="19">
        <v>2013</v>
      </c>
      <c r="D1237" s="10">
        <v>43458552.800000004</v>
      </c>
      <c r="E1237" s="34" t="s">
        <v>1867</v>
      </c>
      <c r="F1237" s="34" t="s">
        <v>1867</v>
      </c>
      <c r="G1237" s="10">
        <v>858720.60000000009</v>
      </c>
      <c r="H1237" s="11" t="s">
        <v>1867</v>
      </c>
      <c r="I1237" s="11" t="s">
        <v>1867</v>
      </c>
      <c r="J1237" s="28">
        <v>143931.70000000001</v>
      </c>
    </row>
    <row r="1238" spans="1:10" x14ac:dyDescent="0.25">
      <c r="A1238"/>
      <c r="B1238" s="17"/>
      <c r="C1238" s="19">
        <v>2014</v>
      </c>
      <c r="D1238" s="10">
        <v>37325814.100000001</v>
      </c>
      <c r="E1238" s="29" t="s">
        <v>1867</v>
      </c>
      <c r="F1238" s="10">
        <v>4950241.0999999996</v>
      </c>
      <c r="G1238" s="10">
        <v>1074524</v>
      </c>
      <c r="H1238" s="11" t="s">
        <v>1867</v>
      </c>
      <c r="I1238" s="11" t="s">
        <v>1867</v>
      </c>
      <c r="J1238" s="28">
        <v>154088.9</v>
      </c>
    </row>
    <row r="1239" spans="1:10" x14ac:dyDescent="0.25">
      <c r="A1239"/>
      <c r="B1239" s="17"/>
      <c r="C1239" s="19">
        <v>2015</v>
      </c>
      <c r="D1239" s="10">
        <v>57195750.299999997</v>
      </c>
      <c r="E1239" s="10">
        <v>14511254.5</v>
      </c>
      <c r="F1239" s="10">
        <v>4955808.0999999996</v>
      </c>
      <c r="G1239" s="10">
        <v>1242863.3</v>
      </c>
      <c r="H1239" s="11" t="s">
        <v>147</v>
      </c>
      <c r="I1239" s="28">
        <v>283266.8</v>
      </c>
      <c r="J1239" s="28">
        <v>264895.7</v>
      </c>
    </row>
    <row r="1240" spans="1:10" x14ac:dyDescent="0.25">
      <c r="A1240"/>
      <c r="B1240" s="17"/>
      <c r="C1240" s="19">
        <v>2016</v>
      </c>
      <c r="D1240" s="10">
        <v>30206451</v>
      </c>
      <c r="E1240" s="10">
        <v>23751358.5</v>
      </c>
      <c r="F1240" s="10">
        <v>6739361.6999999993</v>
      </c>
      <c r="G1240" s="10">
        <v>1752234.8</v>
      </c>
      <c r="H1240" s="11" t="s">
        <v>147</v>
      </c>
      <c r="I1240" s="28">
        <v>431594</v>
      </c>
      <c r="J1240" s="28">
        <v>367778.2</v>
      </c>
    </row>
    <row r="1241" spans="1:10" x14ac:dyDescent="0.25">
      <c r="A1241"/>
      <c r="B1241" s="17"/>
      <c r="C1241" s="19">
        <v>2017</v>
      </c>
      <c r="D1241" s="10">
        <v>25658029</v>
      </c>
      <c r="E1241" s="33" t="s">
        <v>1867</v>
      </c>
      <c r="F1241" s="33" t="s">
        <v>1867</v>
      </c>
      <c r="G1241" s="10">
        <v>2244427.7999999998</v>
      </c>
      <c r="H1241" s="11" t="s">
        <v>1867</v>
      </c>
      <c r="I1241" s="11" t="s">
        <v>1867</v>
      </c>
      <c r="J1241" s="28">
        <v>490873.5</v>
      </c>
    </row>
    <row r="1242" spans="1:10" x14ac:dyDescent="0.25">
      <c r="A1242"/>
      <c r="B1242" s="17"/>
      <c r="C1242" s="19">
        <v>2018</v>
      </c>
      <c r="D1242" s="10">
        <v>33065632.899999999</v>
      </c>
      <c r="E1242" s="30" t="s">
        <v>1867</v>
      </c>
      <c r="F1242" s="30" t="s">
        <v>1867</v>
      </c>
      <c r="G1242" s="10">
        <v>3195785.4</v>
      </c>
      <c r="H1242" s="11" t="s">
        <v>1867</v>
      </c>
      <c r="I1242" s="11" t="s">
        <v>1867</v>
      </c>
      <c r="J1242" s="28">
        <v>637159.1</v>
      </c>
    </row>
    <row r="1243" spans="1:10" x14ac:dyDescent="0.25">
      <c r="A1243" s="21" t="s">
        <v>502</v>
      </c>
      <c r="B1243" s="17" t="s">
        <v>503</v>
      </c>
      <c r="C1243" s="19">
        <v>2013</v>
      </c>
      <c r="D1243" s="10">
        <v>40343052.700000003</v>
      </c>
      <c r="E1243" s="10">
        <v>7170865.6999999993</v>
      </c>
      <c r="F1243" s="10">
        <v>1409164.7</v>
      </c>
      <c r="G1243" s="10">
        <v>294961.90000000002</v>
      </c>
      <c r="H1243" s="11" t="s">
        <v>147</v>
      </c>
      <c r="I1243" s="28">
        <v>79377.7</v>
      </c>
      <c r="J1243" s="28">
        <f>78549.7-0.3</f>
        <v>78549.399999999994</v>
      </c>
    </row>
    <row r="1244" spans="1:10" x14ac:dyDescent="0.25">
      <c r="A1244" s="21" t="s">
        <v>504</v>
      </c>
      <c r="B1244" s="17"/>
      <c r="C1244" s="19">
        <v>2014</v>
      </c>
      <c r="D1244" s="29" t="s">
        <v>1867</v>
      </c>
      <c r="E1244" s="10">
        <v>5585780.2999999998</v>
      </c>
      <c r="F1244" s="10">
        <v>1626449.3</v>
      </c>
      <c r="G1244" s="10">
        <v>379573</v>
      </c>
      <c r="H1244" s="11" t="s">
        <v>1867</v>
      </c>
      <c r="I1244" s="11" t="s">
        <v>1867</v>
      </c>
      <c r="J1244" s="28">
        <v>90770.7</v>
      </c>
    </row>
    <row r="1245" spans="1:10" x14ac:dyDescent="0.25">
      <c r="A1245"/>
      <c r="B1245" s="17"/>
      <c r="C1245" s="19">
        <v>2015</v>
      </c>
      <c r="D1245" s="33" t="s">
        <v>1867</v>
      </c>
      <c r="E1245" s="33" t="s">
        <v>1867</v>
      </c>
      <c r="F1245" s="10">
        <v>970169.3</v>
      </c>
      <c r="G1245" s="10">
        <v>300242.3</v>
      </c>
      <c r="H1245" s="11" t="s">
        <v>147</v>
      </c>
      <c r="I1245" s="28">
        <v>158285.70000000001</v>
      </c>
      <c r="J1245" s="28">
        <f>148924-0.2</f>
        <v>148923.79999999999</v>
      </c>
    </row>
    <row r="1246" spans="1:10" x14ac:dyDescent="0.25">
      <c r="A1246"/>
      <c r="B1246" s="17"/>
      <c r="C1246" s="19">
        <v>2016</v>
      </c>
      <c r="D1246" s="33" t="s">
        <v>1867</v>
      </c>
      <c r="E1246" s="10">
        <v>10244611.5</v>
      </c>
      <c r="F1246" s="10">
        <v>1743304</v>
      </c>
      <c r="G1246" s="10">
        <v>453470.3</v>
      </c>
      <c r="H1246" s="11" t="s">
        <v>147</v>
      </c>
      <c r="I1246" s="28">
        <v>248771.3</v>
      </c>
      <c r="J1246" s="28">
        <v>233325.8</v>
      </c>
    </row>
    <row r="1247" spans="1:10" x14ac:dyDescent="0.25">
      <c r="A1247"/>
      <c r="B1247" s="17"/>
      <c r="C1247" s="19">
        <v>2017</v>
      </c>
      <c r="D1247" s="33" t="s">
        <v>1867</v>
      </c>
      <c r="E1247" s="33" t="s">
        <v>1867</v>
      </c>
      <c r="F1247" s="10">
        <v>3728680.9</v>
      </c>
      <c r="G1247" s="10">
        <v>915903.60000000009</v>
      </c>
      <c r="H1247" s="11" t="s">
        <v>147</v>
      </c>
      <c r="I1247" s="28">
        <v>324038.5</v>
      </c>
      <c r="J1247" s="28">
        <v>300198.3</v>
      </c>
    </row>
    <row r="1248" spans="1:10" x14ac:dyDescent="0.25">
      <c r="A1248"/>
      <c r="B1248" s="17"/>
      <c r="C1248" s="19">
        <v>2018</v>
      </c>
      <c r="D1248" s="30" t="s">
        <v>1867</v>
      </c>
      <c r="E1248" s="30" t="s">
        <v>1867</v>
      </c>
      <c r="F1248" s="10">
        <v>6095956.2000000002</v>
      </c>
      <c r="G1248" s="10">
        <v>1356087.9</v>
      </c>
      <c r="H1248" s="11" t="s">
        <v>147</v>
      </c>
      <c r="I1248" s="28">
        <v>443944</v>
      </c>
      <c r="J1248" s="28">
        <v>388678.6</v>
      </c>
    </row>
    <row r="1249" spans="1:10" x14ac:dyDescent="0.25">
      <c r="A1249" s="22" t="s">
        <v>505</v>
      </c>
      <c r="B1249" s="17" t="s">
        <v>506</v>
      </c>
      <c r="C1249" s="19">
        <v>2013</v>
      </c>
      <c r="D1249" s="30" t="s">
        <v>1868</v>
      </c>
      <c r="E1249" s="10">
        <v>930882.1</v>
      </c>
      <c r="F1249" s="10">
        <v>152131.20000000001</v>
      </c>
      <c r="G1249" s="10">
        <v>45513.8</v>
      </c>
      <c r="H1249" s="11" t="s">
        <v>147</v>
      </c>
      <c r="I1249" s="28">
        <v>10475.6</v>
      </c>
      <c r="J1249" s="28">
        <f>9647.8-0.5</f>
        <v>9647.2999999999993</v>
      </c>
    </row>
    <row r="1250" spans="1:10" x14ac:dyDescent="0.25">
      <c r="A1250"/>
      <c r="B1250" s="17"/>
      <c r="C1250" s="19">
        <v>2014</v>
      </c>
      <c r="D1250" s="30" t="s">
        <v>1868</v>
      </c>
      <c r="E1250" s="10">
        <v>702668.6</v>
      </c>
      <c r="F1250" s="10">
        <v>262344.89999999997</v>
      </c>
      <c r="G1250" s="10">
        <v>45843.9</v>
      </c>
      <c r="H1250" s="11" t="s">
        <v>147</v>
      </c>
      <c r="I1250" s="28">
        <v>6394.2</v>
      </c>
      <c r="J1250" s="28">
        <v>5626</v>
      </c>
    </row>
    <row r="1251" spans="1:10" x14ac:dyDescent="0.25">
      <c r="A1251"/>
      <c r="B1251" s="17"/>
      <c r="C1251" s="19">
        <v>2015</v>
      </c>
      <c r="D1251" s="30" t="s">
        <v>1868</v>
      </c>
      <c r="E1251" s="10">
        <v>1302921.8999999999</v>
      </c>
      <c r="F1251" s="10">
        <v>338337.5</v>
      </c>
      <c r="G1251" s="10">
        <v>65779.5</v>
      </c>
      <c r="H1251" s="11" t="s">
        <v>147</v>
      </c>
      <c r="I1251" s="28">
        <v>8711.2999999999993</v>
      </c>
      <c r="J1251" s="28">
        <f>7667.5-0.2</f>
        <v>7667.3</v>
      </c>
    </row>
    <row r="1252" spans="1:10" x14ac:dyDescent="0.25">
      <c r="A1252"/>
      <c r="B1252" s="17"/>
      <c r="C1252" s="19">
        <v>2016</v>
      </c>
      <c r="D1252" s="30" t="s">
        <v>1868</v>
      </c>
      <c r="E1252" s="10">
        <v>1734786.8</v>
      </c>
      <c r="F1252" s="10">
        <v>220955.80000000002</v>
      </c>
      <c r="G1252" s="10">
        <v>54494.9</v>
      </c>
      <c r="H1252" s="11" t="s">
        <v>147</v>
      </c>
      <c r="I1252" s="28">
        <v>11064.9</v>
      </c>
      <c r="J1252" s="28">
        <v>11064.9</v>
      </c>
    </row>
    <row r="1253" spans="1:10" x14ac:dyDescent="0.25">
      <c r="A1253"/>
      <c r="B1253" s="17"/>
      <c r="C1253" s="19">
        <v>2017</v>
      </c>
      <c r="D1253" s="30" t="s">
        <v>1868</v>
      </c>
      <c r="E1253" s="10">
        <v>1586347.2</v>
      </c>
      <c r="F1253" s="10">
        <v>386894.7</v>
      </c>
      <c r="G1253" s="10">
        <v>39330.199999999997</v>
      </c>
      <c r="H1253" s="11" t="s">
        <v>147</v>
      </c>
      <c r="I1253" s="28">
        <v>13629.5</v>
      </c>
      <c r="J1253" s="28">
        <v>13629.5</v>
      </c>
    </row>
    <row r="1254" spans="1:10" x14ac:dyDescent="0.25">
      <c r="A1254"/>
      <c r="B1254" s="17"/>
      <c r="C1254" s="19">
        <v>2018</v>
      </c>
      <c r="D1254" s="30" t="s">
        <v>1868</v>
      </c>
      <c r="E1254" s="10">
        <v>1773383.6</v>
      </c>
      <c r="F1254" s="10">
        <v>495488.1</v>
      </c>
      <c r="G1254" s="10">
        <v>88107.5</v>
      </c>
      <c r="H1254" s="11" t="s">
        <v>147</v>
      </c>
      <c r="I1254" s="28">
        <v>14282.8</v>
      </c>
      <c r="J1254" s="28">
        <v>5307.9</v>
      </c>
    </row>
    <row r="1255" spans="1:10" x14ac:dyDescent="0.25">
      <c r="A1255" s="22" t="s">
        <v>507</v>
      </c>
      <c r="B1255" s="17" t="s">
        <v>508</v>
      </c>
      <c r="C1255" s="19">
        <v>2013</v>
      </c>
      <c r="D1255" s="34" t="s">
        <v>1867</v>
      </c>
      <c r="E1255" s="34" t="s">
        <v>1867</v>
      </c>
      <c r="F1255" s="10">
        <v>28880.3</v>
      </c>
      <c r="G1255" s="34" t="s">
        <v>1867</v>
      </c>
      <c r="H1255" s="11" t="s">
        <v>147</v>
      </c>
      <c r="I1255" s="28">
        <v>1152.5999999999999</v>
      </c>
      <c r="J1255" s="28">
        <v>1152.5999999999999</v>
      </c>
    </row>
    <row r="1256" spans="1:10" x14ac:dyDescent="0.25">
      <c r="A1256"/>
      <c r="B1256" s="17"/>
      <c r="C1256" s="19">
        <v>2014</v>
      </c>
      <c r="D1256" s="30" t="s">
        <v>1868</v>
      </c>
      <c r="E1256" s="29" t="s">
        <v>1867</v>
      </c>
      <c r="F1256" s="10">
        <v>50928</v>
      </c>
      <c r="G1256" s="10">
        <v>2153.6999999999998</v>
      </c>
      <c r="H1256" s="11" t="s">
        <v>147</v>
      </c>
      <c r="I1256" s="29" t="s">
        <v>1867</v>
      </c>
      <c r="J1256" s="29" t="s">
        <v>1867</v>
      </c>
    </row>
    <row r="1257" spans="1:10" x14ac:dyDescent="0.25">
      <c r="A1257"/>
      <c r="B1257" s="17"/>
      <c r="C1257" s="19">
        <v>2015</v>
      </c>
      <c r="D1257" s="33" t="s">
        <v>1867</v>
      </c>
      <c r="E1257" s="33" t="s">
        <v>1867</v>
      </c>
      <c r="F1257" s="10">
        <v>8072.2000000000007</v>
      </c>
      <c r="G1257" s="10">
        <v>4280.3999999999996</v>
      </c>
      <c r="H1257" s="11" t="s">
        <v>147</v>
      </c>
      <c r="I1257" s="33" t="s">
        <v>1867</v>
      </c>
      <c r="J1257" s="33" t="s">
        <v>1867</v>
      </c>
    </row>
    <row r="1258" spans="1:10" x14ac:dyDescent="0.25">
      <c r="A1258"/>
      <c r="B1258" s="17"/>
      <c r="C1258" s="19">
        <v>2016</v>
      </c>
      <c r="D1258" s="33" t="s">
        <v>1867</v>
      </c>
      <c r="E1258" s="10">
        <v>465854.3</v>
      </c>
      <c r="F1258" s="10">
        <v>35903.399999999994</v>
      </c>
      <c r="G1258" s="10">
        <v>7086.2999999999993</v>
      </c>
      <c r="H1258" s="11" t="s">
        <v>147</v>
      </c>
      <c r="I1258" s="11" t="s">
        <v>1867</v>
      </c>
      <c r="J1258" s="11" t="s">
        <v>1867</v>
      </c>
    </row>
    <row r="1259" spans="1:10" x14ac:dyDescent="0.25">
      <c r="A1259"/>
      <c r="B1259" s="17"/>
      <c r="C1259" s="19">
        <v>2017</v>
      </c>
      <c r="D1259" s="33" t="s">
        <v>1867</v>
      </c>
      <c r="E1259" s="33" t="s">
        <v>1867</v>
      </c>
      <c r="F1259" s="10">
        <v>15599.5</v>
      </c>
      <c r="G1259" s="10">
        <v>9861.7999999999993</v>
      </c>
      <c r="H1259" s="11" t="s">
        <v>147</v>
      </c>
      <c r="I1259" s="33" t="s">
        <v>1867</v>
      </c>
      <c r="J1259" s="28">
        <v>4737.3</v>
      </c>
    </row>
    <row r="1260" spans="1:10" x14ac:dyDescent="0.25">
      <c r="A1260"/>
      <c r="B1260" s="17"/>
      <c r="C1260" s="19">
        <v>2018</v>
      </c>
      <c r="D1260" s="30" t="s">
        <v>1867</v>
      </c>
      <c r="E1260" s="30" t="s">
        <v>1867</v>
      </c>
      <c r="F1260" s="10">
        <v>371969.1</v>
      </c>
      <c r="G1260" s="10">
        <v>14205.1</v>
      </c>
      <c r="H1260" s="11" t="s">
        <v>147</v>
      </c>
      <c r="I1260" s="11" t="s">
        <v>1867</v>
      </c>
      <c r="J1260" s="11" t="s">
        <v>1867</v>
      </c>
    </row>
    <row r="1261" spans="1:10" x14ac:dyDescent="0.25">
      <c r="A1261" s="22" t="s">
        <v>509</v>
      </c>
      <c r="B1261" s="17" t="s">
        <v>510</v>
      </c>
      <c r="C1261" s="19">
        <v>2013</v>
      </c>
      <c r="D1261" s="34" t="s">
        <v>1867</v>
      </c>
      <c r="E1261" s="34" t="s">
        <v>1867</v>
      </c>
      <c r="F1261" s="10">
        <v>110434.9</v>
      </c>
      <c r="G1261" s="10">
        <v>53205.9</v>
      </c>
      <c r="H1261" s="11" t="s">
        <v>147</v>
      </c>
      <c r="I1261" s="28">
        <v>9330.9</v>
      </c>
      <c r="J1261" s="28">
        <v>9330.9</v>
      </c>
    </row>
    <row r="1262" spans="1:10" x14ac:dyDescent="0.25">
      <c r="A1262"/>
      <c r="B1262" s="17"/>
      <c r="C1262" s="19">
        <v>2014</v>
      </c>
      <c r="D1262" s="29" t="s">
        <v>1867</v>
      </c>
      <c r="E1262" s="29" t="s">
        <v>1867</v>
      </c>
      <c r="F1262" s="10">
        <v>72695.600000000006</v>
      </c>
      <c r="G1262" s="10">
        <v>28607.1</v>
      </c>
      <c r="H1262" s="11" t="s">
        <v>147</v>
      </c>
      <c r="I1262" s="28">
        <v>3891.6</v>
      </c>
      <c r="J1262" s="28">
        <v>3891.6</v>
      </c>
    </row>
    <row r="1263" spans="1:10" x14ac:dyDescent="0.25">
      <c r="A1263"/>
      <c r="B1263" s="17"/>
      <c r="C1263" s="19">
        <v>2015</v>
      </c>
      <c r="D1263" s="33" t="s">
        <v>1867</v>
      </c>
      <c r="E1263" s="33" t="s">
        <v>1867</v>
      </c>
      <c r="F1263" s="10">
        <v>12346.8</v>
      </c>
      <c r="G1263" s="10">
        <v>9948.6</v>
      </c>
      <c r="H1263" s="11" t="s">
        <v>147</v>
      </c>
      <c r="I1263" s="28">
        <v>8850</v>
      </c>
      <c r="J1263" s="28">
        <v>8850</v>
      </c>
    </row>
    <row r="1264" spans="1:10" x14ac:dyDescent="0.25">
      <c r="A1264"/>
      <c r="B1264" s="17"/>
      <c r="C1264" s="19">
        <v>2016</v>
      </c>
      <c r="D1264" s="30" t="s">
        <v>1868</v>
      </c>
      <c r="E1264" s="10">
        <v>1667332.2999999998</v>
      </c>
      <c r="F1264" s="10">
        <v>69703.700000000012</v>
      </c>
      <c r="G1264" s="10">
        <v>41254.800000000003</v>
      </c>
      <c r="H1264" s="11" t="s">
        <v>147</v>
      </c>
      <c r="I1264" s="11" t="s">
        <v>1867</v>
      </c>
      <c r="J1264" s="11" t="s">
        <v>1867</v>
      </c>
    </row>
    <row r="1265" spans="1:10" x14ac:dyDescent="0.25">
      <c r="A1265"/>
      <c r="B1265" s="17"/>
      <c r="C1265" s="19">
        <v>2017</v>
      </c>
      <c r="D1265" s="30" t="s">
        <v>1868</v>
      </c>
      <c r="E1265" s="33" t="s">
        <v>1867</v>
      </c>
      <c r="F1265" s="10">
        <v>345160.39999999997</v>
      </c>
      <c r="G1265" s="10">
        <v>159056.20000000001</v>
      </c>
      <c r="H1265" s="11" t="s">
        <v>147</v>
      </c>
      <c r="I1265" s="33" t="s">
        <v>1867</v>
      </c>
      <c r="J1265" s="28">
        <v>18119.599999999999</v>
      </c>
    </row>
    <row r="1266" spans="1:10" x14ac:dyDescent="0.25">
      <c r="A1266"/>
      <c r="B1266" s="17"/>
      <c r="C1266" s="19">
        <v>2018</v>
      </c>
      <c r="D1266" s="30" t="s">
        <v>1867</v>
      </c>
      <c r="E1266" s="30" t="s">
        <v>1867</v>
      </c>
      <c r="F1266" s="10">
        <v>489185.2</v>
      </c>
      <c r="G1266" s="10">
        <v>178200.3</v>
      </c>
      <c r="H1266" s="11" t="s">
        <v>147</v>
      </c>
      <c r="I1266" s="28">
        <v>17467</v>
      </c>
      <c r="J1266" s="28">
        <v>17467</v>
      </c>
    </row>
    <row r="1267" spans="1:10" x14ac:dyDescent="0.25">
      <c r="A1267" s="22" t="s">
        <v>511</v>
      </c>
      <c r="B1267" s="17" t="s">
        <v>512</v>
      </c>
      <c r="C1267" s="19">
        <v>2013</v>
      </c>
      <c r="D1267" s="34" t="s">
        <v>1867</v>
      </c>
      <c r="E1267" s="34" t="s">
        <v>1867</v>
      </c>
      <c r="F1267" s="10">
        <v>536658</v>
      </c>
      <c r="G1267" s="10">
        <v>84229.2</v>
      </c>
      <c r="H1267" s="11" t="s">
        <v>147</v>
      </c>
      <c r="I1267" s="28">
        <v>30319</v>
      </c>
      <c r="J1267" s="28">
        <v>30319</v>
      </c>
    </row>
    <row r="1268" spans="1:10" x14ac:dyDescent="0.25">
      <c r="A1268"/>
      <c r="B1268" s="17"/>
      <c r="C1268" s="19">
        <v>2014</v>
      </c>
      <c r="D1268" s="29" t="s">
        <v>1867</v>
      </c>
      <c r="E1268" s="10">
        <v>2215505.5</v>
      </c>
      <c r="F1268" s="10">
        <v>593952.5</v>
      </c>
      <c r="G1268" s="10">
        <v>126634.2</v>
      </c>
      <c r="H1268" s="11" t="s">
        <v>1867</v>
      </c>
      <c r="I1268" s="11" t="s">
        <v>1867</v>
      </c>
      <c r="J1268" s="28">
        <v>50661</v>
      </c>
    </row>
    <row r="1269" spans="1:10" x14ac:dyDescent="0.25">
      <c r="A1269"/>
      <c r="B1269" s="17"/>
      <c r="C1269" s="19">
        <v>2015</v>
      </c>
      <c r="D1269" s="33" t="s">
        <v>1867</v>
      </c>
      <c r="E1269" s="33" t="s">
        <v>1867</v>
      </c>
      <c r="F1269" s="10">
        <v>104086.1</v>
      </c>
      <c r="G1269" s="10">
        <v>96299.5</v>
      </c>
      <c r="H1269" s="11" t="s">
        <v>147</v>
      </c>
      <c r="I1269" s="28">
        <v>92689.600000000006</v>
      </c>
      <c r="J1269" s="28">
        <v>91669.9</v>
      </c>
    </row>
    <row r="1270" spans="1:10" x14ac:dyDescent="0.25">
      <c r="A1270"/>
      <c r="B1270" s="17"/>
      <c r="C1270" s="19">
        <v>2016</v>
      </c>
      <c r="D1270" s="33" t="s">
        <v>1867</v>
      </c>
      <c r="E1270" s="10">
        <v>2316182.9</v>
      </c>
      <c r="F1270" s="10">
        <v>323730.09999999998</v>
      </c>
      <c r="G1270" s="10">
        <v>208951.80000000002</v>
      </c>
      <c r="H1270" s="11" t="s">
        <v>147</v>
      </c>
      <c r="I1270" s="28">
        <v>159143</v>
      </c>
      <c r="J1270" s="28">
        <v>156962.80000000002</v>
      </c>
    </row>
    <row r="1271" spans="1:10" x14ac:dyDescent="0.25">
      <c r="A1271"/>
      <c r="B1271" s="17"/>
      <c r="C1271" s="19">
        <v>2017</v>
      </c>
      <c r="D1271" s="33" t="s">
        <v>1867</v>
      </c>
      <c r="E1271" s="33" t="s">
        <v>1867</v>
      </c>
      <c r="F1271" s="10">
        <v>787591.1</v>
      </c>
      <c r="G1271" s="10">
        <v>358395.2</v>
      </c>
      <c r="H1271" s="11" t="s">
        <v>147</v>
      </c>
      <c r="I1271" s="28">
        <v>236308.6</v>
      </c>
      <c r="J1271" s="28">
        <v>232684.5</v>
      </c>
    </row>
    <row r="1272" spans="1:10" x14ac:dyDescent="0.25">
      <c r="A1272"/>
      <c r="B1272" s="17"/>
      <c r="C1272" s="19">
        <v>2018</v>
      </c>
      <c r="D1272" s="30" t="s">
        <v>1867</v>
      </c>
      <c r="E1272" s="30" t="s">
        <v>1867</v>
      </c>
      <c r="F1272" s="10">
        <v>1384931</v>
      </c>
      <c r="G1272" s="10">
        <v>616871.9</v>
      </c>
      <c r="H1272" s="11" t="s">
        <v>147</v>
      </c>
      <c r="I1272" s="28">
        <v>326578.3</v>
      </c>
      <c r="J1272" s="28">
        <v>317415.7</v>
      </c>
    </row>
    <row r="1273" spans="1:10" x14ac:dyDescent="0.25">
      <c r="A1273" s="22" t="s">
        <v>513</v>
      </c>
      <c r="B1273" s="17" t="s">
        <v>514</v>
      </c>
      <c r="C1273" s="19">
        <v>2013</v>
      </c>
      <c r="D1273" s="10">
        <v>33236249.100000001</v>
      </c>
      <c r="E1273" s="10">
        <v>493278.8</v>
      </c>
      <c r="F1273" s="10">
        <v>154847.00000000003</v>
      </c>
      <c r="G1273" s="10">
        <v>36439.4</v>
      </c>
      <c r="H1273" s="11" t="s">
        <v>147</v>
      </c>
      <c r="I1273" s="28">
        <v>5236.7</v>
      </c>
      <c r="J1273" s="28">
        <v>5236.7</v>
      </c>
    </row>
    <row r="1274" spans="1:10" x14ac:dyDescent="0.25">
      <c r="A1274"/>
      <c r="B1274" s="17"/>
      <c r="C1274" s="19">
        <v>2014</v>
      </c>
      <c r="D1274" s="10">
        <v>30475127.399999999</v>
      </c>
      <c r="E1274" s="10">
        <v>345744.2</v>
      </c>
      <c r="F1274" s="10">
        <v>203790.69999999998</v>
      </c>
      <c r="G1274" s="10">
        <v>32995.4</v>
      </c>
      <c r="H1274" s="11" t="s">
        <v>147</v>
      </c>
      <c r="I1274" s="28">
        <v>3370.1</v>
      </c>
      <c r="J1274" s="28">
        <v>3370.1</v>
      </c>
    </row>
    <row r="1275" spans="1:10" x14ac:dyDescent="0.25">
      <c r="A1275"/>
      <c r="B1275" s="17"/>
      <c r="C1275" s="19">
        <v>2015</v>
      </c>
      <c r="D1275" s="10">
        <v>37570092.5</v>
      </c>
      <c r="E1275" s="10">
        <v>4763.3000000000466</v>
      </c>
      <c r="F1275" s="10">
        <v>14009.5</v>
      </c>
      <c r="G1275" s="10">
        <v>9307.6000000000022</v>
      </c>
      <c r="H1275" s="11" t="s">
        <v>147</v>
      </c>
      <c r="I1275" s="28">
        <v>7240.7</v>
      </c>
      <c r="J1275" s="28">
        <v>7240.7</v>
      </c>
    </row>
    <row r="1276" spans="1:10" x14ac:dyDescent="0.25">
      <c r="A1276"/>
      <c r="B1276" s="17"/>
      <c r="C1276" s="19">
        <v>2016</v>
      </c>
      <c r="D1276" s="10">
        <v>23323689</v>
      </c>
      <c r="E1276" s="10">
        <v>1079590.3999999999</v>
      </c>
      <c r="F1276" s="10">
        <v>517616.6</v>
      </c>
      <c r="G1276" s="10">
        <v>42732.5</v>
      </c>
      <c r="H1276" s="11" t="s">
        <v>147</v>
      </c>
      <c r="I1276" s="28">
        <v>7028.8</v>
      </c>
      <c r="J1276" s="28">
        <v>7028.8</v>
      </c>
    </row>
    <row r="1277" spans="1:10" x14ac:dyDescent="0.25">
      <c r="A1277"/>
      <c r="B1277" s="17"/>
      <c r="C1277" s="19">
        <v>2017</v>
      </c>
      <c r="D1277" s="10">
        <v>12502800.800000001</v>
      </c>
      <c r="E1277" s="10">
        <v>2577853.4</v>
      </c>
      <c r="F1277" s="10">
        <v>1014339.3</v>
      </c>
      <c r="G1277" s="10">
        <v>174439.9</v>
      </c>
      <c r="H1277" s="11" t="s">
        <v>147</v>
      </c>
      <c r="I1277" s="28">
        <v>14051.5</v>
      </c>
      <c r="J1277" s="28">
        <v>14051.5</v>
      </c>
    </row>
    <row r="1278" spans="1:10" x14ac:dyDescent="0.25">
      <c r="A1278"/>
      <c r="B1278" s="17"/>
      <c r="C1278" s="19">
        <v>2018</v>
      </c>
      <c r="D1278" s="10">
        <v>9526404.5999999996</v>
      </c>
      <c r="E1278" s="10">
        <v>3480172.3</v>
      </c>
      <c r="F1278" s="10">
        <v>1898867.8</v>
      </c>
      <c r="G1278" s="10">
        <v>269187.8</v>
      </c>
      <c r="H1278" s="11" t="s">
        <v>147</v>
      </c>
      <c r="I1278" s="28">
        <v>21530.6</v>
      </c>
      <c r="J1278" s="28">
        <v>21530.6</v>
      </c>
    </row>
    <row r="1279" spans="1:10" x14ac:dyDescent="0.25">
      <c r="A1279" s="22" t="s">
        <v>515</v>
      </c>
      <c r="B1279" s="17" t="s">
        <v>516</v>
      </c>
      <c r="C1279" s="19">
        <v>2013</v>
      </c>
      <c r="D1279" s="30" t="s">
        <v>1868</v>
      </c>
      <c r="E1279" s="10">
        <v>2083902.3</v>
      </c>
      <c r="F1279" s="10">
        <v>424623.7</v>
      </c>
      <c r="G1279" s="10">
        <v>68753.200000000012</v>
      </c>
      <c r="H1279" s="11" t="s">
        <v>147</v>
      </c>
      <c r="I1279" s="28">
        <v>22862.9</v>
      </c>
      <c r="J1279" s="28">
        <v>22862.9</v>
      </c>
    </row>
    <row r="1280" spans="1:10" x14ac:dyDescent="0.25">
      <c r="A1280"/>
      <c r="B1280" s="17"/>
      <c r="C1280" s="19">
        <v>2014</v>
      </c>
      <c r="D1280" s="29" t="s">
        <v>1867</v>
      </c>
      <c r="E1280" s="29" t="s">
        <v>1867</v>
      </c>
      <c r="F1280" s="10">
        <v>441583.9</v>
      </c>
      <c r="G1280" s="10">
        <v>142185</v>
      </c>
      <c r="H1280" s="11" t="s">
        <v>147</v>
      </c>
      <c r="I1280" s="29" t="s">
        <v>1867</v>
      </c>
      <c r="J1280" s="28">
        <v>26579.9</v>
      </c>
    </row>
    <row r="1281" spans="1:10" x14ac:dyDescent="0.25">
      <c r="A1281"/>
      <c r="B1281" s="17"/>
      <c r="C1281" s="19">
        <v>2015</v>
      </c>
      <c r="D1281" s="30" t="s">
        <v>1868</v>
      </c>
      <c r="E1281" s="10">
        <v>2111351</v>
      </c>
      <c r="F1281" s="33" t="s">
        <v>1867</v>
      </c>
      <c r="G1281" s="10">
        <v>113302.5</v>
      </c>
      <c r="H1281" s="11" t="s">
        <v>147</v>
      </c>
      <c r="I1281" s="33" t="s">
        <v>1867</v>
      </c>
      <c r="J1281" s="28">
        <v>30526</v>
      </c>
    </row>
    <row r="1282" spans="1:10" x14ac:dyDescent="0.25">
      <c r="A1282"/>
      <c r="B1282" s="17"/>
      <c r="C1282" s="19">
        <v>2016</v>
      </c>
      <c r="D1282" s="30" t="s">
        <v>1868</v>
      </c>
      <c r="E1282" s="10">
        <v>2980864.8</v>
      </c>
      <c r="F1282" s="10">
        <v>575394.39999999991</v>
      </c>
      <c r="G1282" s="10">
        <v>98949.999999999985</v>
      </c>
      <c r="H1282" s="11" t="s">
        <v>147</v>
      </c>
      <c r="I1282" s="28">
        <v>45334</v>
      </c>
      <c r="J1282" s="28">
        <v>32068.7</v>
      </c>
    </row>
    <row r="1283" spans="1:10" x14ac:dyDescent="0.25">
      <c r="A1283"/>
      <c r="B1283" s="17"/>
      <c r="C1283" s="19">
        <v>2017</v>
      </c>
      <c r="D1283" s="33" t="s">
        <v>1867</v>
      </c>
      <c r="E1283" s="33" t="s">
        <v>1867</v>
      </c>
      <c r="F1283" s="10">
        <v>1179095.8999999999</v>
      </c>
      <c r="G1283" s="10">
        <v>174820.3</v>
      </c>
      <c r="H1283" s="11" t="s">
        <v>147</v>
      </c>
      <c r="I1283" s="28">
        <v>37192</v>
      </c>
      <c r="J1283" s="28">
        <v>16975.900000000001</v>
      </c>
    </row>
    <row r="1284" spans="1:10" x14ac:dyDescent="0.25">
      <c r="A1284"/>
      <c r="B1284" s="17"/>
      <c r="C1284" s="19">
        <v>2018</v>
      </c>
      <c r="D1284" s="30" t="s">
        <v>1867</v>
      </c>
      <c r="E1284" s="30" t="s">
        <v>1867</v>
      </c>
      <c r="F1284" s="10">
        <v>1455220.5999999999</v>
      </c>
      <c r="G1284" s="10">
        <v>189220.9</v>
      </c>
      <c r="H1284" s="11" t="s">
        <v>147</v>
      </c>
      <c r="I1284" s="28">
        <v>59894.2</v>
      </c>
      <c r="J1284" s="28">
        <v>22766.3</v>
      </c>
    </row>
    <row r="1285" spans="1:10" x14ac:dyDescent="0.25">
      <c r="A1285" s="22" t="s">
        <v>517</v>
      </c>
      <c r="B1285" s="17" t="s">
        <v>518</v>
      </c>
      <c r="C1285" s="19">
        <v>2013</v>
      </c>
      <c r="D1285" s="30" t="s">
        <v>1868</v>
      </c>
      <c r="E1285" s="30" t="s">
        <v>1868</v>
      </c>
      <c r="F1285" s="10">
        <v>1589.6</v>
      </c>
      <c r="G1285" s="34" t="s">
        <v>1867</v>
      </c>
      <c r="H1285" s="11" t="s">
        <v>147</v>
      </c>
      <c r="I1285" s="11" t="s">
        <v>147</v>
      </c>
      <c r="J1285" s="11" t="s">
        <v>147</v>
      </c>
    </row>
    <row r="1286" spans="1:10" x14ac:dyDescent="0.25">
      <c r="A1286"/>
      <c r="B1286" s="17"/>
      <c r="C1286" s="19">
        <v>2014</v>
      </c>
      <c r="D1286" s="30" t="s">
        <v>1868</v>
      </c>
      <c r="E1286" s="30" t="s">
        <v>1868</v>
      </c>
      <c r="F1286" s="29" t="s">
        <v>1867</v>
      </c>
      <c r="G1286" s="29" t="s">
        <v>1867</v>
      </c>
      <c r="H1286" s="11" t="s">
        <v>147</v>
      </c>
      <c r="I1286" s="11" t="s">
        <v>147</v>
      </c>
      <c r="J1286" s="11" t="s">
        <v>147</v>
      </c>
    </row>
    <row r="1287" spans="1:10" x14ac:dyDescent="0.25">
      <c r="A1287"/>
      <c r="B1287" s="17"/>
      <c r="C1287" s="19">
        <v>2015</v>
      </c>
      <c r="D1287" s="30" t="s">
        <v>1868</v>
      </c>
      <c r="E1287" s="30" t="s">
        <v>1868</v>
      </c>
      <c r="F1287" s="33" t="s">
        <v>1867</v>
      </c>
      <c r="G1287" s="33" t="s">
        <v>1867</v>
      </c>
      <c r="H1287" s="11" t="s">
        <v>147</v>
      </c>
      <c r="I1287" s="11" t="s">
        <v>147</v>
      </c>
      <c r="J1287" s="11" t="s">
        <v>147</v>
      </c>
    </row>
    <row r="1288" spans="1:10" x14ac:dyDescent="0.25">
      <c r="A1288"/>
      <c r="B1288" s="17"/>
      <c r="C1288" s="19">
        <v>2016</v>
      </c>
      <c r="D1288" s="30" t="s">
        <v>1868</v>
      </c>
      <c r="E1288" s="30" t="s">
        <v>1868</v>
      </c>
      <c r="F1288" s="30" t="s">
        <v>1868</v>
      </c>
      <c r="G1288" s="30" t="s">
        <v>1868</v>
      </c>
      <c r="H1288" s="11" t="s">
        <v>147</v>
      </c>
      <c r="I1288" s="11" t="s">
        <v>147</v>
      </c>
      <c r="J1288" s="11" t="s">
        <v>147</v>
      </c>
    </row>
    <row r="1289" spans="1:10" x14ac:dyDescent="0.25">
      <c r="A1289"/>
      <c r="B1289" s="17"/>
      <c r="C1289" s="19">
        <v>2017</v>
      </c>
      <c r="D1289" s="30" t="s">
        <v>1868</v>
      </c>
      <c r="E1289" s="30" t="s">
        <v>1868</v>
      </c>
      <c r="F1289" s="30" t="s">
        <v>1868</v>
      </c>
      <c r="G1289" s="30" t="s">
        <v>1868</v>
      </c>
      <c r="H1289" s="11" t="s">
        <v>147</v>
      </c>
      <c r="I1289" s="11" t="s">
        <v>147</v>
      </c>
      <c r="J1289" s="11" t="s">
        <v>147</v>
      </c>
    </row>
    <row r="1290" spans="1:10" x14ac:dyDescent="0.25">
      <c r="A1290"/>
      <c r="B1290" s="17"/>
      <c r="C1290" s="19">
        <v>2018</v>
      </c>
      <c r="D1290" s="30" t="s">
        <v>1868</v>
      </c>
      <c r="E1290" s="30" t="s">
        <v>1868</v>
      </c>
      <c r="F1290" s="10">
        <v>294.39999999999998</v>
      </c>
      <c r="G1290" s="10">
        <v>294.39999999999998</v>
      </c>
      <c r="H1290" s="11" t="s">
        <v>147</v>
      </c>
      <c r="I1290" s="11" t="s">
        <v>1867</v>
      </c>
      <c r="J1290" s="11" t="s">
        <v>1867</v>
      </c>
    </row>
    <row r="1291" spans="1:10" x14ac:dyDescent="0.25">
      <c r="A1291" s="21" t="s">
        <v>519</v>
      </c>
      <c r="B1291" s="17" t="s">
        <v>520</v>
      </c>
      <c r="C1291" s="19">
        <v>2013</v>
      </c>
      <c r="D1291" s="30" t="s">
        <v>1868</v>
      </c>
      <c r="E1291" s="34" t="s">
        <v>1867</v>
      </c>
      <c r="F1291" s="10">
        <v>129902.5</v>
      </c>
      <c r="G1291" s="10">
        <v>66017.5</v>
      </c>
      <c r="H1291" s="11" t="s">
        <v>147</v>
      </c>
      <c r="I1291" s="28">
        <v>2710.9</v>
      </c>
      <c r="J1291" s="28">
        <v>2710.9</v>
      </c>
    </row>
    <row r="1292" spans="1:10" x14ac:dyDescent="0.25">
      <c r="A1292"/>
      <c r="B1292" s="17"/>
      <c r="C1292" s="19">
        <v>2014</v>
      </c>
      <c r="D1292" s="30" t="s">
        <v>1868</v>
      </c>
      <c r="E1292" s="29" t="s">
        <v>1867</v>
      </c>
      <c r="F1292" s="10">
        <v>180739.7</v>
      </c>
      <c r="G1292" s="10">
        <v>36400.5</v>
      </c>
      <c r="H1292" s="11" t="s">
        <v>147</v>
      </c>
      <c r="I1292" s="29" t="s">
        <v>1867</v>
      </c>
      <c r="J1292" s="28">
        <v>1760.3</v>
      </c>
    </row>
    <row r="1293" spans="1:10" x14ac:dyDescent="0.25">
      <c r="A1293"/>
      <c r="B1293" s="17"/>
      <c r="C1293" s="19">
        <v>2015</v>
      </c>
      <c r="D1293" s="30" t="s">
        <v>1868</v>
      </c>
      <c r="E1293" s="33" t="s">
        <v>1867</v>
      </c>
      <c r="F1293" s="10">
        <v>290998.09999999998</v>
      </c>
      <c r="G1293" s="10">
        <v>114440</v>
      </c>
      <c r="H1293" s="11" t="s">
        <v>147</v>
      </c>
      <c r="I1293" s="33" t="s">
        <v>1867</v>
      </c>
      <c r="J1293" s="28">
        <v>5988.1</v>
      </c>
    </row>
    <row r="1294" spans="1:10" x14ac:dyDescent="0.25">
      <c r="A1294"/>
      <c r="B1294" s="17"/>
      <c r="C1294" s="19">
        <v>2016</v>
      </c>
      <c r="D1294" s="30" t="s">
        <v>1868</v>
      </c>
      <c r="E1294" s="10">
        <v>549365</v>
      </c>
      <c r="F1294" s="10">
        <v>296877.19999999995</v>
      </c>
      <c r="G1294" s="10">
        <v>104345</v>
      </c>
      <c r="H1294" s="11" t="s">
        <v>147</v>
      </c>
      <c r="I1294" s="33" t="s">
        <v>1867</v>
      </c>
      <c r="J1294" s="28">
        <v>6495.1</v>
      </c>
    </row>
    <row r="1295" spans="1:10" x14ac:dyDescent="0.25">
      <c r="A1295"/>
      <c r="B1295" s="17"/>
      <c r="C1295" s="19">
        <v>2017</v>
      </c>
      <c r="D1295" s="30" t="s">
        <v>1868</v>
      </c>
      <c r="E1295" s="33" t="s">
        <v>1867</v>
      </c>
      <c r="F1295" s="10">
        <v>452786.6</v>
      </c>
      <c r="G1295" s="10">
        <v>138047.69999999998</v>
      </c>
      <c r="H1295" s="11" t="s">
        <v>147</v>
      </c>
      <c r="I1295" s="33" t="s">
        <v>1867</v>
      </c>
      <c r="J1295" s="33" t="s">
        <v>1867</v>
      </c>
    </row>
    <row r="1296" spans="1:10" x14ac:dyDescent="0.25">
      <c r="A1296"/>
      <c r="B1296" s="17"/>
      <c r="C1296" s="19">
        <v>2018</v>
      </c>
      <c r="D1296" s="30" t="s">
        <v>1868</v>
      </c>
      <c r="E1296" s="30" t="s">
        <v>1867</v>
      </c>
      <c r="F1296" s="10">
        <v>519232.4</v>
      </c>
      <c r="G1296" s="30" t="s">
        <v>1867</v>
      </c>
      <c r="H1296" s="11" t="s">
        <v>147</v>
      </c>
      <c r="I1296" s="30" t="s">
        <v>1867</v>
      </c>
      <c r="J1296" s="30" t="s">
        <v>1867</v>
      </c>
    </row>
    <row r="1297" spans="1:10" x14ac:dyDescent="0.25">
      <c r="A1297" s="22" t="s">
        <v>519</v>
      </c>
      <c r="B1297" s="17" t="s">
        <v>521</v>
      </c>
      <c r="C1297" s="19">
        <v>2013</v>
      </c>
      <c r="D1297" s="30" t="s">
        <v>1868</v>
      </c>
      <c r="E1297" s="34" t="s">
        <v>1867</v>
      </c>
      <c r="F1297" s="10">
        <v>129902.5</v>
      </c>
      <c r="G1297" s="10">
        <v>66017.5</v>
      </c>
      <c r="H1297" s="11" t="s">
        <v>147</v>
      </c>
      <c r="I1297" s="28">
        <v>2710.9</v>
      </c>
      <c r="J1297" s="28">
        <v>2710.9</v>
      </c>
    </row>
    <row r="1298" spans="1:10" x14ac:dyDescent="0.25">
      <c r="A1298"/>
      <c r="B1298" s="17"/>
      <c r="C1298" s="19">
        <v>2014</v>
      </c>
      <c r="D1298" s="30" t="s">
        <v>1868</v>
      </c>
      <c r="E1298" s="29" t="s">
        <v>1867</v>
      </c>
      <c r="F1298" s="10">
        <v>180739.7</v>
      </c>
      <c r="G1298" s="10">
        <v>36400.5</v>
      </c>
      <c r="H1298" s="11" t="s">
        <v>147</v>
      </c>
      <c r="I1298" s="29" t="s">
        <v>1867</v>
      </c>
      <c r="J1298" s="28">
        <v>1760.3</v>
      </c>
    </row>
    <row r="1299" spans="1:10" x14ac:dyDescent="0.25">
      <c r="A1299"/>
      <c r="B1299" s="17"/>
      <c r="C1299" s="19">
        <v>2015</v>
      </c>
      <c r="D1299" s="30" t="s">
        <v>1868</v>
      </c>
      <c r="E1299" s="33" t="s">
        <v>1867</v>
      </c>
      <c r="F1299" s="10">
        <v>290998.09999999998</v>
      </c>
      <c r="G1299" s="10">
        <v>114440</v>
      </c>
      <c r="H1299" s="11" t="s">
        <v>147</v>
      </c>
      <c r="I1299" s="33" t="s">
        <v>1867</v>
      </c>
      <c r="J1299" s="28">
        <v>5988.1</v>
      </c>
    </row>
    <row r="1300" spans="1:10" x14ac:dyDescent="0.25">
      <c r="A1300"/>
      <c r="B1300" s="17"/>
      <c r="C1300" s="19">
        <v>2016</v>
      </c>
      <c r="D1300" s="30" t="s">
        <v>1868</v>
      </c>
      <c r="E1300" s="10">
        <v>549365</v>
      </c>
      <c r="F1300" s="10">
        <v>296877.19999999995</v>
      </c>
      <c r="G1300" s="10">
        <v>104345</v>
      </c>
      <c r="H1300" s="11" t="s">
        <v>147</v>
      </c>
      <c r="I1300" s="33" t="s">
        <v>1867</v>
      </c>
      <c r="J1300" s="28">
        <v>6495.1</v>
      </c>
    </row>
    <row r="1301" spans="1:10" x14ac:dyDescent="0.25">
      <c r="A1301"/>
      <c r="B1301" s="17"/>
      <c r="C1301" s="19">
        <v>2017</v>
      </c>
      <c r="D1301" s="30" t="s">
        <v>1868</v>
      </c>
      <c r="E1301" s="33" t="s">
        <v>1867</v>
      </c>
      <c r="F1301" s="10">
        <v>452786.6</v>
      </c>
      <c r="G1301" s="10">
        <v>138047.69999999998</v>
      </c>
      <c r="H1301" s="11" t="s">
        <v>147</v>
      </c>
      <c r="I1301" s="33" t="s">
        <v>1867</v>
      </c>
      <c r="J1301" s="33" t="s">
        <v>1867</v>
      </c>
    </row>
    <row r="1302" spans="1:10" x14ac:dyDescent="0.25">
      <c r="A1302"/>
      <c r="B1302" s="17"/>
      <c r="C1302" s="19">
        <v>2018</v>
      </c>
      <c r="D1302" s="30" t="s">
        <v>1868</v>
      </c>
      <c r="E1302" s="30" t="s">
        <v>1867</v>
      </c>
      <c r="F1302" s="10">
        <v>519232.4</v>
      </c>
      <c r="G1302" s="30" t="s">
        <v>1867</v>
      </c>
      <c r="H1302" s="11" t="s">
        <v>147</v>
      </c>
      <c r="I1302" s="30" t="s">
        <v>1867</v>
      </c>
      <c r="J1302" s="30" t="s">
        <v>1867</v>
      </c>
    </row>
    <row r="1303" spans="1:10" x14ac:dyDescent="0.25">
      <c r="A1303" s="21" t="s">
        <v>522</v>
      </c>
      <c r="B1303" s="17" t="s">
        <v>523</v>
      </c>
      <c r="C1303" s="19">
        <v>2013</v>
      </c>
      <c r="D1303" s="30" t="s">
        <v>1868</v>
      </c>
      <c r="E1303" s="34" t="s">
        <v>1867</v>
      </c>
      <c r="F1303" s="34" t="s">
        <v>1867</v>
      </c>
      <c r="G1303" s="10">
        <v>103434.90000000001</v>
      </c>
      <c r="H1303" s="11" t="s">
        <v>1867</v>
      </c>
      <c r="I1303" s="11" t="s">
        <v>1867</v>
      </c>
      <c r="J1303" s="28">
        <v>13749.3</v>
      </c>
    </row>
    <row r="1304" spans="1:10" x14ac:dyDescent="0.25">
      <c r="A1304" s="21" t="s">
        <v>524</v>
      </c>
      <c r="B1304" s="17"/>
      <c r="C1304" s="19">
        <v>2014</v>
      </c>
      <c r="D1304" s="30" t="s">
        <v>1868</v>
      </c>
      <c r="E1304" s="29" t="s">
        <v>1867</v>
      </c>
      <c r="F1304" s="10">
        <v>901015.8</v>
      </c>
      <c r="G1304" s="10">
        <v>186822.3</v>
      </c>
      <c r="H1304" s="11" t="s">
        <v>1867</v>
      </c>
      <c r="I1304" s="11" t="s">
        <v>1867</v>
      </c>
      <c r="J1304" s="28">
        <v>11876.4</v>
      </c>
    </row>
    <row r="1305" spans="1:10" x14ac:dyDescent="0.25">
      <c r="A1305"/>
      <c r="B1305" s="17"/>
      <c r="C1305" s="19">
        <v>2015</v>
      </c>
      <c r="D1305" s="30" t="s">
        <v>1868</v>
      </c>
      <c r="E1305" s="10">
        <v>3155609.5</v>
      </c>
      <c r="F1305" s="10">
        <v>1092114.2</v>
      </c>
      <c r="G1305" s="10">
        <v>207332.2</v>
      </c>
      <c r="H1305" s="11" t="s">
        <v>147</v>
      </c>
      <c r="I1305" s="28">
        <v>27884.3</v>
      </c>
      <c r="J1305" s="28">
        <v>18875.099999999999</v>
      </c>
    </row>
    <row r="1306" spans="1:10" x14ac:dyDescent="0.25">
      <c r="A1306"/>
      <c r="B1306" s="17"/>
      <c r="C1306" s="19">
        <v>2016</v>
      </c>
      <c r="D1306" s="30" t="s">
        <v>1868</v>
      </c>
      <c r="E1306" s="10">
        <v>3899000.3</v>
      </c>
      <c r="F1306" s="10">
        <v>1240106</v>
      </c>
      <c r="G1306" s="10">
        <v>401939.3</v>
      </c>
      <c r="H1306" s="11" t="s">
        <v>147</v>
      </c>
      <c r="I1306" s="28">
        <v>42034.1</v>
      </c>
      <c r="J1306" s="28">
        <v>33395.5</v>
      </c>
    </row>
    <row r="1307" spans="1:10" x14ac:dyDescent="0.25">
      <c r="A1307"/>
      <c r="B1307" s="17"/>
      <c r="C1307" s="19">
        <v>2017</v>
      </c>
      <c r="D1307" s="30" t="s">
        <v>1868</v>
      </c>
      <c r="E1307" s="10">
        <v>4737089.8</v>
      </c>
      <c r="F1307" s="10">
        <v>1130209.9000000001</v>
      </c>
      <c r="G1307" s="10">
        <v>348978</v>
      </c>
      <c r="H1307" s="11" t="s">
        <v>147</v>
      </c>
      <c r="I1307" s="28">
        <v>58181.3</v>
      </c>
      <c r="J1307" s="28">
        <v>46389.5</v>
      </c>
    </row>
    <row r="1308" spans="1:10" x14ac:dyDescent="0.25">
      <c r="A1308"/>
      <c r="B1308" s="17"/>
      <c r="C1308" s="19">
        <v>2018</v>
      </c>
      <c r="D1308" s="30" t="s">
        <v>1868</v>
      </c>
      <c r="E1308" s="10">
        <v>5048651.5</v>
      </c>
      <c r="F1308" s="10">
        <v>1808413.5</v>
      </c>
      <c r="G1308" s="10">
        <v>567389.19999999995</v>
      </c>
      <c r="H1308" s="11" t="s">
        <v>147</v>
      </c>
      <c r="I1308" s="28">
        <v>55293.4</v>
      </c>
      <c r="J1308" s="28">
        <v>55293.4</v>
      </c>
    </row>
    <row r="1309" spans="1:10" x14ac:dyDescent="0.25">
      <c r="A1309" s="22" t="s">
        <v>522</v>
      </c>
      <c r="B1309" s="17" t="s">
        <v>525</v>
      </c>
      <c r="C1309" s="19">
        <v>2013</v>
      </c>
      <c r="D1309" s="30" t="s">
        <v>1868</v>
      </c>
      <c r="E1309" s="34" t="s">
        <v>1867</v>
      </c>
      <c r="F1309" s="34" t="s">
        <v>1867</v>
      </c>
      <c r="G1309" s="10">
        <v>103434.90000000001</v>
      </c>
      <c r="H1309" s="11" t="s">
        <v>1867</v>
      </c>
      <c r="I1309" s="11" t="s">
        <v>1867</v>
      </c>
      <c r="J1309" s="28">
        <v>13749.3</v>
      </c>
    </row>
    <row r="1310" spans="1:10" x14ac:dyDescent="0.25">
      <c r="A1310" s="22" t="s">
        <v>524</v>
      </c>
      <c r="B1310" s="17"/>
      <c r="C1310" s="19">
        <v>2014</v>
      </c>
      <c r="D1310" s="30" t="s">
        <v>1868</v>
      </c>
      <c r="E1310" s="29" t="s">
        <v>1867</v>
      </c>
      <c r="F1310" s="10">
        <v>901015.8</v>
      </c>
      <c r="G1310" s="10">
        <v>186822.3</v>
      </c>
      <c r="H1310" s="11" t="s">
        <v>1867</v>
      </c>
      <c r="I1310" s="11" t="s">
        <v>1867</v>
      </c>
      <c r="J1310" s="28">
        <v>11876.4</v>
      </c>
    </row>
    <row r="1311" spans="1:10" x14ac:dyDescent="0.25">
      <c r="A1311"/>
      <c r="B1311" s="17"/>
      <c r="C1311" s="19">
        <v>2015</v>
      </c>
      <c r="D1311" s="30" t="s">
        <v>1868</v>
      </c>
      <c r="E1311" s="10">
        <v>3155609.5</v>
      </c>
      <c r="F1311" s="10">
        <v>1092114.2</v>
      </c>
      <c r="G1311" s="10">
        <v>207332.2</v>
      </c>
      <c r="H1311" s="11" t="s">
        <v>147</v>
      </c>
      <c r="I1311" s="28">
        <v>27884.3</v>
      </c>
      <c r="J1311" s="28">
        <v>18875.099999999999</v>
      </c>
    </row>
    <row r="1312" spans="1:10" x14ac:dyDescent="0.25">
      <c r="A1312"/>
      <c r="B1312" s="17"/>
      <c r="C1312" s="19">
        <v>2016</v>
      </c>
      <c r="D1312" s="30" t="s">
        <v>1868</v>
      </c>
      <c r="E1312" s="10">
        <v>3899000.3</v>
      </c>
      <c r="F1312" s="10">
        <v>1240106</v>
      </c>
      <c r="G1312" s="10">
        <v>401939.3</v>
      </c>
      <c r="H1312" s="11" t="s">
        <v>147</v>
      </c>
      <c r="I1312" s="28">
        <v>42034.1</v>
      </c>
      <c r="J1312" s="28">
        <v>33395.5</v>
      </c>
    </row>
    <row r="1313" spans="1:10" x14ac:dyDescent="0.25">
      <c r="A1313"/>
      <c r="B1313" s="17"/>
      <c r="C1313" s="19">
        <v>2017</v>
      </c>
      <c r="D1313" s="30" t="s">
        <v>1868</v>
      </c>
      <c r="E1313" s="10">
        <v>4737089.8</v>
      </c>
      <c r="F1313" s="10">
        <v>1130209.9000000001</v>
      </c>
      <c r="G1313" s="10">
        <v>348978</v>
      </c>
      <c r="H1313" s="11" t="s">
        <v>147</v>
      </c>
      <c r="I1313" s="28">
        <v>58181.3</v>
      </c>
      <c r="J1313" s="28">
        <v>46389.5</v>
      </c>
    </row>
    <row r="1314" spans="1:10" x14ac:dyDescent="0.25">
      <c r="A1314"/>
      <c r="B1314" s="17"/>
      <c r="C1314" s="19">
        <v>2018</v>
      </c>
      <c r="D1314" s="30" t="s">
        <v>1868</v>
      </c>
      <c r="E1314" s="10">
        <v>5048651.5</v>
      </c>
      <c r="F1314" s="10">
        <v>1808413.5</v>
      </c>
      <c r="G1314" s="10">
        <v>567389.19999999995</v>
      </c>
      <c r="H1314" s="11" t="s">
        <v>147</v>
      </c>
      <c r="I1314" s="28">
        <v>55293.4</v>
      </c>
      <c r="J1314" s="28">
        <v>55293.4</v>
      </c>
    </row>
    <row r="1315" spans="1:10" x14ac:dyDescent="0.25">
      <c r="A1315" s="21" t="s">
        <v>526</v>
      </c>
      <c r="B1315" s="17" t="s">
        <v>527</v>
      </c>
      <c r="C1315" s="19">
        <v>2013</v>
      </c>
      <c r="D1315" s="34" t="s">
        <v>1867</v>
      </c>
      <c r="E1315" s="34" t="s">
        <v>1867</v>
      </c>
      <c r="F1315" s="10">
        <v>594989.30000000005</v>
      </c>
      <c r="G1315" s="10">
        <v>148767.6</v>
      </c>
      <c r="H1315" s="11" t="s">
        <v>147</v>
      </c>
      <c r="I1315" s="28">
        <v>21708</v>
      </c>
      <c r="J1315" s="28">
        <v>21035.1</v>
      </c>
    </row>
    <row r="1316" spans="1:10" x14ac:dyDescent="0.25">
      <c r="A1316" s="21" t="s">
        <v>528</v>
      </c>
      <c r="B1316" s="17"/>
      <c r="C1316" s="19">
        <v>2014</v>
      </c>
      <c r="D1316" s="29" t="s">
        <v>1867</v>
      </c>
      <c r="E1316" s="29" t="s">
        <v>1867</v>
      </c>
      <c r="F1316" s="10">
        <v>716830.6</v>
      </c>
      <c r="G1316" s="10">
        <v>156531.20000000001</v>
      </c>
      <c r="H1316" s="11" t="s">
        <v>147</v>
      </c>
      <c r="I1316" s="29" t="s">
        <v>1867</v>
      </c>
      <c r="J1316" s="28">
        <v>16429.599999999999</v>
      </c>
    </row>
    <row r="1317" spans="1:10" x14ac:dyDescent="0.25">
      <c r="A1317"/>
      <c r="B1317" s="17"/>
      <c r="C1317" s="19">
        <v>2015</v>
      </c>
      <c r="D1317" s="33" t="s">
        <v>1867</v>
      </c>
      <c r="E1317" s="33" t="s">
        <v>1867</v>
      </c>
      <c r="F1317" s="10">
        <v>617839.29999999993</v>
      </c>
      <c r="G1317" s="10">
        <v>167173.79999999999</v>
      </c>
      <c r="H1317" s="11" t="s">
        <v>147</v>
      </c>
      <c r="I1317" s="28">
        <v>40083.199999999997</v>
      </c>
      <c r="J1317" s="28">
        <v>40083.199999999997</v>
      </c>
    </row>
    <row r="1318" spans="1:10" x14ac:dyDescent="0.25">
      <c r="A1318"/>
      <c r="B1318" s="17"/>
      <c r="C1318" s="19">
        <v>2016</v>
      </c>
      <c r="D1318" s="33" t="s">
        <v>1867</v>
      </c>
      <c r="E1318" s="10">
        <v>4912101.0999999996</v>
      </c>
      <c r="F1318" s="10">
        <v>999785.2</v>
      </c>
      <c r="G1318" s="10">
        <v>293878.10000000003</v>
      </c>
      <c r="H1318" s="11" t="s">
        <v>147</v>
      </c>
      <c r="I1318" s="28">
        <v>39686.300000000003</v>
      </c>
      <c r="J1318" s="28">
        <v>38761.4</v>
      </c>
    </row>
    <row r="1319" spans="1:10" x14ac:dyDescent="0.25">
      <c r="A1319"/>
      <c r="B1319" s="17"/>
      <c r="C1319" s="19">
        <v>2017</v>
      </c>
      <c r="D1319" s="33" t="s">
        <v>1867</v>
      </c>
      <c r="E1319" s="33" t="s">
        <v>1867</v>
      </c>
      <c r="F1319" s="10">
        <v>904049.20000000007</v>
      </c>
      <c r="G1319" s="10">
        <v>277993.59999999998</v>
      </c>
      <c r="H1319" s="11" t="s">
        <v>147</v>
      </c>
      <c r="I1319" s="28">
        <v>75686.8</v>
      </c>
      <c r="J1319" s="28">
        <v>68588.2</v>
      </c>
    </row>
    <row r="1320" spans="1:10" x14ac:dyDescent="0.25">
      <c r="A1320"/>
      <c r="B1320" s="17"/>
      <c r="C1320" s="19">
        <v>2018</v>
      </c>
      <c r="D1320" s="30" t="s">
        <v>1867</v>
      </c>
      <c r="E1320" s="30" t="s">
        <v>1867</v>
      </c>
      <c r="F1320" s="10">
        <v>1507099.4</v>
      </c>
      <c r="G1320" s="10">
        <v>438490.5</v>
      </c>
      <c r="H1320" s="11" t="s">
        <v>147</v>
      </c>
      <c r="I1320" s="28">
        <v>99440.5</v>
      </c>
      <c r="J1320" s="28">
        <v>95336.3</v>
      </c>
    </row>
    <row r="1321" spans="1:10" x14ac:dyDescent="0.25">
      <c r="A1321" s="22" t="s">
        <v>526</v>
      </c>
      <c r="B1321" s="17" t="s">
        <v>529</v>
      </c>
      <c r="C1321" s="19">
        <v>2013</v>
      </c>
      <c r="D1321" s="34" t="s">
        <v>1867</v>
      </c>
      <c r="E1321" s="34" t="s">
        <v>1867</v>
      </c>
      <c r="F1321" s="10">
        <v>336275.1</v>
      </c>
      <c r="G1321" s="10">
        <v>89283.200000000012</v>
      </c>
      <c r="H1321" s="11" t="s">
        <v>147</v>
      </c>
      <c r="I1321" s="28">
        <v>8596.5</v>
      </c>
      <c r="J1321" s="28">
        <f>7923.7-0.1</f>
        <v>7923.5999999999995</v>
      </c>
    </row>
    <row r="1322" spans="1:10" x14ac:dyDescent="0.25">
      <c r="A1322" s="22" t="s">
        <v>530</v>
      </c>
      <c r="B1322" s="17"/>
      <c r="C1322" s="19">
        <v>2014</v>
      </c>
      <c r="D1322" s="29" t="s">
        <v>1867</v>
      </c>
      <c r="E1322" s="29" t="s">
        <v>1867</v>
      </c>
      <c r="F1322" s="10">
        <v>431605.8</v>
      </c>
      <c r="G1322" s="10">
        <v>107672</v>
      </c>
      <c r="H1322" s="11" t="s">
        <v>147</v>
      </c>
      <c r="I1322" s="29" t="s">
        <v>1867</v>
      </c>
      <c r="J1322" s="28">
        <v>8723.7000000000007</v>
      </c>
    </row>
    <row r="1323" spans="1:10" x14ac:dyDescent="0.25">
      <c r="A1323"/>
      <c r="B1323" s="17"/>
      <c r="C1323" s="19">
        <v>2015</v>
      </c>
      <c r="D1323" s="33" t="s">
        <v>1867</v>
      </c>
      <c r="E1323" s="33" t="s">
        <v>1867</v>
      </c>
      <c r="F1323" s="10">
        <v>318463.59999999998</v>
      </c>
      <c r="G1323" s="10">
        <v>69162.100000000006</v>
      </c>
      <c r="H1323" s="11" t="s">
        <v>147</v>
      </c>
      <c r="I1323" s="28">
        <v>28957.1</v>
      </c>
      <c r="J1323" s="28">
        <v>28957.1</v>
      </c>
    </row>
    <row r="1324" spans="1:10" x14ac:dyDescent="0.25">
      <c r="A1324"/>
      <c r="B1324" s="17"/>
      <c r="C1324" s="19">
        <v>2016</v>
      </c>
      <c r="D1324" s="33" t="s">
        <v>1867</v>
      </c>
      <c r="E1324" s="10">
        <v>2617457.6</v>
      </c>
      <c r="F1324" s="10">
        <v>605950.1</v>
      </c>
      <c r="G1324" s="10">
        <v>187343.1</v>
      </c>
      <c r="H1324" s="11" t="s">
        <v>147</v>
      </c>
      <c r="I1324" s="28">
        <v>18960.400000000001</v>
      </c>
      <c r="J1324" s="28">
        <v>18960.400000000001</v>
      </c>
    </row>
    <row r="1325" spans="1:10" x14ac:dyDescent="0.25">
      <c r="A1325"/>
      <c r="B1325" s="17"/>
      <c r="C1325" s="19">
        <v>2017</v>
      </c>
      <c r="D1325" s="33" t="s">
        <v>1867</v>
      </c>
      <c r="E1325" s="33" t="s">
        <v>1867</v>
      </c>
      <c r="F1325" s="10">
        <v>506671.4</v>
      </c>
      <c r="G1325" s="10">
        <v>168439.7</v>
      </c>
      <c r="H1325" s="11" t="s">
        <v>147</v>
      </c>
      <c r="I1325" s="28">
        <v>26907</v>
      </c>
      <c r="J1325" s="28">
        <v>23977</v>
      </c>
    </row>
    <row r="1326" spans="1:10" x14ac:dyDescent="0.25">
      <c r="A1326"/>
      <c r="B1326" s="17"/>
      <c r="C1326" s="19">
        <v>2018</v>
      </c>
      <c r="D1326" s="30" t="s">
        <v>1867</v>
      </c>
      <c r="E1326" s="30" t="s">
        <v>1867</v>
      </c>
      <c r="F1326" s="10">
        <v>868845.5</v>
      </c>
      <c r="G1326" s="10">
        <v>236712.2</v>
      </c>
      <c r="H1326" s="11" t="s">
        <v>147</v>
      </c>
      <c r="I1326" s="28">
        <v>35992.699999999997</v>
      </c>
      <c r="J1326" s="28">
        <v>31888.5</v>
      </c>
    </row>
    <row r="1327" spans="1:10" x14ac:dyDescent="0.25">
      <c r="A1327" s="22" t="s">
        <v>531</v>
      </c>
      <c r="B1327" s="17" t="s">
        <v>532</v>
      </c>
      <c r="C1327" s="19">
        <v>2013</v>
      </c>
      <c r="D1327" s="30" t="s">
        <v>1868</v>
      </c>
      <c r="E1327" s="10">
        <v>1320151.6000000001</v>
      </c>
      <c r="F1327" s="10">
        <v>258714.2</v>
      </c>
      <c r="G1327" s="10">
        <v>59484.4</v>
      </c>
      <c r="H1327" s="11" t="s">
        <v>147</v>
      </c>
      <c r="I1327" s="28">
        <v>13111.5</v>
      </c>
      <c r="J1327" s="28">
        <v>13111.5</v>
      </c>
    </row>
    <row r="1328" spans="1:10" x14ac:dyDescent="0.25">
      <c r="A1328"/>
      <c r="B1328" s="17"/>
      <c r="C1328" s="19">
        <v>2014</v>
      </c>
      <c r="D1328" s="30" t="s">
        <v>1868</v>
      </c>
      <c r="E1328" s="10">
        <v>1722833.8</v>
      </c>
      <c r="F1328" s="10">
        <v>285224.80000000005</v>
      </c>
      <c r="G1328" s="10">
        <v>48859.200000000004</v>
      </c>
      <c r="H1328" s="11" t="s">
        <v>147</v>
      </c>
      <c r="I1328" s="28">
        <v>7705.9</v>
      </c>
      <c r="J1328" s="28">
        <v>7705.9</v>
      </c>
    </row>
    <row r="1329" spans="1:10" x14ac:dyDescent="0.25">
      <c r="A1329"/>
      <c r="B1329" s="17"/>
      <c r="C1329" s="19">
        <v>2015</v>
      </c>
      <c r="D1329" s="30" t="s">
        <v>1868</v>
      </c>
      <c r="E1329" s="10">
        <v>2725054</v>
      </c>
      <c r="F1329" s="10">
        <v>299375.69999999995</v>
      </c>
      <c r="G1329" s="10">
        <v>98011.700000000012</v>
      </c>
      <c r="H1329" s="11" t="s">
        <v>147</v>
      </c>
      <c r="I1329" s="28">
        <v>11126.1</v>
      </c>
      <c r="J1329" s="28">
        <v>11126.1</v>
      </c>
    </row>
    <row r="1330" spans="1:10" x14ac:dyDescent="0.25">
      <c r="A1330"/>
      <c r="B1330" s="17"/>
      <c r="C1330" s="19">
        <v>2016</v>
      </c>
      <c r="D1330" s="30" t="s">
        <v>1868</v>
      </c>
      <c r="E1330" s="10">
        <v>2294643.5</v>
      </c>
      <c r="F1330" s="10">
        <v>393835.10000000003</v>
      </c>
      <c r="G1330" s="10">
        <v>106535</v>
      </c>
      <c r="H1330" s="11" t="s">
        <v>147</v>
      </c>
      <c r="I1330" s="28">
        <v>20725.900000000001</v>
      </c>
      <c r="J1330" s="28">
        <v>19801</v>
      </c>
    </row>
    <row r="1331" spans="1:10" x14ac:dyDescent="0.25">
      <c r="A1331"/>
      <c r="B1331" s="17"/>
      <c r="C1331" s="19">
        <v>2017</v>
      </c>
      <c r="D1331" s="30" t="s">
        <v>1868</v>
      </c>
      <c r="E1331" s="10">
        <v>2424199.5</v>
      </c>
      <c r="F1331" s="10">
        <v>397377.8</v>
      </c>
      <c r="G1331" s="10">
        <v>109553.9</v>
      </c>
      <c r="H1331" s="11" t="s">
        <v>147</v>
      </c>
      <c r="I1331" s="28">
        <v>48779.8</v>
      </c>
      <c r="J1331" s="28">
        <v>44611.199999999997</v>
      </c>
    </row>
    <row r="1332" spans="1:10" x14ac:dyDescent="0.25">
      <c r="A1332"/>
      <c r="B1332" s="17"/>
      <c r="C1332" s="19">
        <v>2018</v>
      </c>
      <c r="D1332" s="30" t="s">
        <v>1868</v>
      </c>
      <c r="E1332" s="10">
        <v>3049510.1</v>
      </c>
      <c r="F1332" s="10">
        <v>638253.9</v>
      </c>
      <c r="G1332" s="10">
        <v>201778.3</v>
      </c>
      <c r="H1332" s="11" t="s">
        <v>147</v>
      </c>
      <c r="I1332" s="28">
        <v>63447.8</v>
      </c>
      <c r="J1332" s="28">
        <v>63447.8</v>
      </c>
    </row>
    <row r="1333" spans="1:10" x14ac:dyDescent="0.25">
      <c r="A1333" s="21" t="s">
        <v>533</v>
      </c>
      <c r="B1333" s="17" t="s">
        <v>534</v>
      </c>
      <c r="C1333" s="19">
        <v>2013</v>
      </c>
      <c r="D1333" s="34" t="s">
        <v>1867</v>
      </c>
      <c r="E1333" s="34" t="s">
        <v>1867</v>
      </c>
      <c r="F1333" s="10">
        <v>1106728.3</v>
      </c>
      <c r="G1333" s="10">
        <v>236047.09999999998</v>
      </c>
      <c r="H1333" s="11" t="s">
        <v>147</v>
      </c>
      <c r="I1333" s="28">
        <v>26936.3</v>
      </c>
      <c r="J1333" s="28">
        <v>26936.3</v>
      </c>
    </row>
    <row r="1334" spans="1:10" x14ac:dyDescent="0.25">
      <c r="A1334"/>
      <c r="B1334" s="17"/>
      <c r="C1334" s="19">
        <v>2014</v>
      </c>
      <c r="D1334" s="30" t="s">
        <v>1868</v>
      </c>
      <c r="E1334" s="10">
        <v>2589518.7000000002</v>
      </c>
      <c r="F1334" s="10">
        <v>1406713.2</v>
      </c>
      <c r="G1334" s="10">
        <v>310210.49999999994</v>
      </c>
      <c r="H1334" s="11" t="s">
        <v>147</v>
      </c>
      <c r="I1334" s="28">
        <v>31813.1</v>
      </c>
      <c r="J1334" s="28">
        <v>31813.1</v>
      </c>
    </row>
    <row r="1335" spans="1:10" x14ac:dyDescent="0.25">
      <c r="A1335"/>
      <c r="B1335" s="17"/>
      <c r="C1335" s="19">
        <v>2015</v>
      </c>
      <c r="D1335" s="30" t="s">
        <v>1868</v>
      </c>
      <c r="E1335" s="10">
        <v>3344578.5999999996</v>
      </c>
      <c r="F1335" s="10">
        <v>1930897.5</v>
      </c>
      <c r="G1335" s="10">
        <v>408191.49999999994</v>
      </c>
      <c r="H1335" s="11" t="s">
        <v>147</v>
      </c>
      <c r="I1335" s="28">
        <v>48672.800000000003</v>
      </c>
      <c r="J1335" s="28">
        <v>48672.800000000003</v>
      </c>
    </row>
    <row r="1336" spans="1:10" x14ac:dyDescent="0.25">
      <c r="A1336"/>
      <c r="B1336" s="17"/>
      <c r="C1336" s="19">
        <v>2016</v>
      </c>
      <c r="D1336" s="30" t="s">
        <v>1868</v>
      </c>
      <c r="E1336" s="10">
        <v>4004832.6</v>
      </c>
      <c r="F1336" s="10">
        <v>2424161.7999999998</v>
      </c>
      <c r="G1336" s="10">
        <v>477283.10000000003</v>
      </c>
      <c r="H1336" s="11" t="s">
        <v>147</v>
      </c>
      <c r="I1336" s="28">
        <v>92053.5</v>
      </c>
      <c r="J1336" s="28">
        <v>53246.7</v>
      </c>
    </row>
    <row r="1337" spans="1:10" x14ac:dyDescent="0.25">
      <c r="A1337"/>
      <c r="B1337" s="17"/>
      <c r="C1337" s="19">
        <v>2017</v>
      </c>
      <c r="D1337" s="30" t="s">
        <v>1868</v>
      </c>
      <c r="E1337" s="33" t="s">
        <v>1867</v>
      </c>
      <c r="F1337" s="33" t="s">
        <v>1867</v>
      </c>
      <c r="G1337" s="10">
        <v>541080</v>
      </c>
      <c r="H1337" s="11" t="s">
        <v>1867</v>
      </c>
      <c r="I1337" s="11" t="s">
        <v>1867</v>
      </c>
      <c r="J1337" s="28">
        <v>63428.7</v>
      </c>
    </row>
    <row r="1338" spans="1:10" x14ac:dyDescent="0.25">
      <c r="A1338"/>
      <c r="B1338" s="17"/>
      <c r="C1338" s="19">
        <v>2018</v>
      </c>
      <c r="D1338" s="30" t="s">
        <v>1868</v>
      </c>
      <c r="E1338" s="30" t="s">
        <v>1867</v>
      </c>
      <c r="F1338" s="30" t="s">
        <v>1867</v>
      </c>
      <c r="G1338" s="10">
        <v>699817</v>
      </c>
      <c r="H1338" s="11" t="s">
        <v>1867</v>
      </c>
      <c r="I1338" s="11" t="s">
        <v>1867</v>
      </c>
      <c r="J1338" s="28">
        <v>78669.600000000006</v>
      </c>
    </row>
    <row r="1339" spans="1:10" x14ac:dyDescent="0.25">
      <c r="A1339" s="22" t="s">
        <v>535</v>
      </c>
      <c r="B1339" s="17" t="s">
        <v>536</v>
      </c>
      <c r="C1339" s="19">
        <v>2013</v>
      </c>
      <c r="D1339" s="30" t="s">
        <v>1868</v>
      </c>
      <c r="E1339" s="34" t="s">
        <v>1867</v>
      </c>
      <c r="F1339" s="10">
        <v>13768</v>
      </c>
      <c r="G1339" s="10">
        <v>612.6</v>
      </c>
      <c r="H1339" s="11" t="s">
        <v>147</v>
      </c>
      <c r="I1339" s="11" t="s">
        <v>1867</v>
      </c>
      <c r="J1339" s="11" t="s">
        <v>1867</v>
      </c>
    </row>
    <row r="1340" spans="1:10" x14ac:dyDescent="0.25">
      <c r="A1340"/>
      <c r="B1340" s="17"/>
      <c r="C1340" s="19">
        <v>2014</v>
      </c>
      <c r="D1340" s="30" t="s">
        <v>1868</v>
      </c>
      <c r="E1340" s="10">
        <v>1066131.1000000001</v>
      </c>
      <c r="F1340" s="10">
        <v>37409.800000000003</v>
      </c>
      <c r="G1340" s="10">
        <v>4287</v>
      </c>
      <c r="H1340" s="11" t="s">
        <v>147</v>
      </c>
      <c r="I1340" s="11" t="s">
        <v>1867</v>
      </c>
      <c r="J1340" s="11" t="s">
        <v>1867</v>
      </c>
    </row>
    <row r="1341" spans="1:10" x14ac:dyDescent="0.25">
      <c r="A1341"/>
      <c r="B1341" s="17"/>
      <c r="C1341" s="19">
        <v>2015</v>
      </c>
      <c r="D1341" s="30" t="s">
        <v>1868</v>
      </c>
      <c r="E1341" s="10">
        <v>882691</v>
      </c>
      <c r="F1341" s="33" t="s">
        <v>1867</v>
      </c>
      <c r="G1341" s="11" t="s">
        <v>1867</v>
      </c>
      <c r="H1341" s="11" t="s">
        <v>147</v>
      </c>
      <c r="I1341" s="11" t="s">
        <v>1867</v>
      </c>
      <c r="J1341" s="11" t="s">
        <v>1867</v>
      </c>
    </row>
    <row r="1342" spans="1:10" x14ac:dyDescent="0.25">
      <c r="A1342"/>
      <c r="B1342" s="17"/>
      <c r="C1342" s="19">
        <v>2016</v>
      </c>
      <c r="D1342" s="30" t="s">
        <v>1868</v>
      </c>
      <c r="E1342" s="10">
        <v>1881563.0999999999</v>
      </c>
      <c r="F1342" s="10">
        <v>14870.2</v>
      </c>
      <c r="G1342" s="10">
        <v>14481.6</v>
      </c>
      <c r="H1342" s="11" t="s">
        <v>147</v>
      </c>
      <c r="I1342" s="11" t="s">
        <v>1867</v>
      </c>
      <c r="J1342" s="11" t="s">
        <v>1867</v>
      </c>
    </row>
    <row r="1343" spans="1:10" x14ac:dyDescent="0.25">
      <c r="A1343"/>
      <c r="B1343" s="17"/>
      <c r="C1343" s="19">
        <v>2017</v>
      </c>
      <c r="D1343" s="30" t="s">
        <v>1868</v>
      </c>
      <c r="E1343" s="10">
        <v>2972407.8</v>
      </c>
      <c r="F1343" s="10">
        <v>2163.5</v>
      </c>
      <c r="G1343" s="10">
        <v>2163.5</v>
      </c>
      <c r="H1343" s="11" t="s">
        <v>147</v>
      </c>
      <c r="I1343" s="11" t="s">
        <v>1867</v>
      </c>
      <c r="J1343" s="11" t="s">
        <v>1867</v>
      </c>
    </row>
    <row r="1344" spans="1:10" x14ac:dyDescent="0.25">
      <c r="A1344"/>
      <c r="B1344" s="17"/>
      <c r="C1344" s="19">
        <v>2018</v>
      </c>
      <c r="D1344" s="30" t="s">
        <v>1868</v>
      </c>
      <c r="E1344" s="10">
        <v>3294716.9</v>
      </c>
      <c r="F1344" s="10">
        <v>1647.8</v>
      </c>
      <c r="G1344" s="10">
        <v>1647.8</v>
      </c>
      <c r="H1344" s="11" t="s">
        <v>147</v>
      </c>
      <c r="I1344" s="11" t="s">
        <v>1867</v>
      </c>
      <c r="J1344" s="11" t="s">
        <v>1867</v>
      </c>
    </row>
    <row r="1345" spans="1:10" x14ac:dyDescent="0.25">
      <c r="A1345" s="22" t="s">
        <v>537</v>
      </c>
      <c r="B1345" s="17" t="s">
        <v>538</v>
      </c>
      <c r="C1345" s="19">
        <v>2013</v>
      </c>
      <c r="D1345" s="30" t="s">
        <v>1868</v>
      </c>
      <c r="E1345" s="30" t="s">
        <v>1868</v>
      </c>
      <c r="F1345" s="10">
        <v>109153.8</v>
      </c>
      <c r="G1345" s="10">
        <v>38098.199999999997</v>
      </c>
      <c r="H1345" s="11" t="s">
        <v>147</v>
      </c>
      <c r="I1345" s="28">
        <v>4249.7</v>
      </c>
      <c r="J1345" s="28">
        <v>4249.7</v>
      </c>
    </row>
    <row r="1346" spans="1:10" x14ac:dyDescent="0.25">
      <c r="A1346"/>
      <c r="B1346" s="17"/>
      <c r="C1346" s="19">
        <v>2014</v>
      </c>
      <c r="D1346" s="30" t="s">
        <v>1868</v>
      </c>
      <c r="E1346" s="30" t="s">
        <v>1868</v>
      </c>
      <c r="F1346" s="10">
        <v>109672</v>
      </c>
      <c r="G1346" s="10">
        <v>34938.5</v>
      </c>
      <c r="H1346" s="11" t="s">
        <v>147</v>
      </c>
      <c r="I1346" s="28">
        <v>4163</v>
      </c>
      <c r="J1346" s="28">
        <v>4163</v>
      </c>
    </row>
    <row r="1347" spans="1:10" x14ac:dyDescent="0.25">
      <c r="A1347"/>
      <c r="B1347" s="17"/>
      <c r="C1347" s="19">
        <v>2015</v>
      </c>
      <c r="D1347" s="30" t="s">
        <v>1868</v>
      </c>
      <c r="E1347" s="30" t="s">
        <v>1868</v>
      </c>
      <c r="F1347" s="10">
        <v>247412.80000000002</v>
      </c>
      <c r="G1347" s="10">
        <v>65727.399999999994</v>
      </c>
      <c r="H1347" s="11" t="s">
        <v>147</v>
      </c>
      <c r="I1347" s="28">
        <v>5117.2</v>
      </c>
      <c r="J1347" s="33" t="s">
        <v>1867</v>
      </c>
    </row>
    <row r="1348" spans="1:10" x14ac:dyDescent="0.25">
      <c r="A1348"/>
      <c r="B1348" s="17"/>
      <c r="C1348" s="19">
        <v>2016</v>
      </c>
      <c r="D1348" s="30" t="s">
        <v>1868</v>
      </c>
      <c r="E1348" s="10">
        <v>57759.199999999997</v>
      </c>
      <c r="F1348" s="10">
        <v>224410.80000000002</v>
      </c>
      <c r="G1348" s="10">
        <v>87810.900000000009</v>
      </c>
      <c r="H1348" s="11" t="s">
        <v>147</v>
      </c>
      <c r="I1348" s="33" t="s">
        <v>1867</v>
      </c>
      <c r="J1348" s="28">
        <v>5761.6</v>
      </c>
    </row>
    <row r="1349" spans="1:10" x14ac:dyDescent="0.25">
      <c r="A1349"/>
      <c r="B1349" s="17"/>
      <c r="C1349" s="19">
        <v>2017</v>
      </c>
      <c r="D1349" s="30" t="s">
        <v>1868</v>
      </c>
      <c r="E1349" s="33" t="s">
        <v>1867</v>
      </c>
      <c r="F1349" s="10">
        <v>247213.8</v>
      </c>
      <c r="G1349" s="10">
        <v>93527.5</v>
      </c>
      <c r="H1349" s="11" t="s">
        <v>147</v>
      </c>
      <c r="I1349" s="33" t="s">
        <v>1867</v>
      </c>
      <c r="J1349" s="28">
        <v>7311.4</v>
      </c>
    </row>
    <row r="1350" spans="1:10" x14ac:dyDescent="0.25">
      <c r="A1350"/>
      <c r="B1350" s="17"/>
      <c r="C1350" s="19">
        <v>2018</v>
      </c>
      <c r="D1350" s="30" t="s">
        <v>1868</v>
      </c>
      <c r="E1350" s="30" t="s">
        <v>1867</v>
      </c>
      <c r="F1350" s="10">
        <v>280485.5</v>
      </c>
      <c r="G1350" s="30" t="s">
        <v>1867</v>
      </c>
      <c r="H1350" s="11" t="s">
        <v>147</v>
      </c>
      <c r="I1350" s="30" t="s">
        <v>1867</v>
      </c>
      <c r="J1350" s="30" t="s">
        <v>1867</v>
      </c>
    </row>
    <row r="1351" spans="1:10" x14ac:dyDescent="0.25">
      <c r="A1351" s="22" t="s">
        <v>539</v>
      </c>
      <c r="B1351" s="17" t="s">
        <v>540</v>
      </c>
      <c r="C1351" s="19">
        <v>2013</v>
      </c>
      <c r="D1351" s="30" t="s">
        <v>1868</v>
      </c>
      <c r="E1351" s="30" t="s">
        <v>1868</v>
      </c>
      <c r="F1351" s="34" t="s">
        <v>1867</v>
      </c>
      <c r="G1351" s="10">
        <v>792.3</v>
      </c>
      <c r="H1351" s="11" t="s">
        <v>147</v>
      </c>
      <c r="I1351" s="11" t="s">
        <v>1867</v>
      </c>
      <c r="J1351" s="11" t="s">
        <v>1867</v>
      </c>
    </row>
    <row r="1352" spans="1:10" x14ac:dyDescent="0.25">
      <c r="A1352"/>
      <c r="B1352" s="17"/>
      <c r="C1352" s="19">
        <v>2014</v>
      </c>
      <c r="D1352" s="30" t="s">
        <v>1868</v>
      </c>
      <c r="E1352" s="30" t="s">
        <v>1868</v>
      </c>
      <c r="F1352" s="29" t="s">
        <v>1867</v>
      </c>
      <c r="G1352" s="10">
        <v>1019</v>
      </c>
      <c r="H1352" s="11" t="s">
        <v>147</v>
      </c>
      <c r="I1352" s="11" t="s">
        <v>1867</v>
      </c>
      <c r="J1352" s="29" t="s">
        <v>1867</v>
      </c>
    </row>
    <row r="1353" spans="1:10" x14ac:dyDescent="0.25">
      <c r="A1353"/>
      <c r="B1353" s="17"/>
      <c r="C1353" s="19">
        <v>2015</v>
      </c>
      <c r="D1353" s="30" t="s">
        <v>1868</v>
      </c>
      <c r="E1353" s="30" t="s">
        <v>1868</v>
      </c>
      <c r="F1353" s="33" t="s">
        <v>1867</v>
      </c>
      <c r="G1353" s="10">
        <v>1195.5999999999999</v>
      </c>
      <c r="H1353" s="11" t="s">
        <v>147</v>
      </c>
      <c r="I1353" s="11" t="s">
        <v>1867</v>
      </c>
      <c r="J1353" s="11" t="s">
        <v>1867</v>
      </c>
    </row>
    <row r="1354" spans="1:10" x14ac:dyDescent="0.25">
      <c r="A1354"/>
      <c r="B1354" s="17"/>
      <c r="C1354" s="19">
        <v>2016</v>
      </c>
      <c r="D1354" s="30" t="s">
        <v>1868</v>
      </c>
      <c r="E1354" s="10">
        <v>56836.7</v>
      </c>
      <c r="F1354" s="10">
        <v>19372.099999999999</v>
      </c>
      <c r="G1354" s="10">
        <v>1386</v>
      </c>
      <c r="H1354" s="11" t="s">
        <v>147</v>
      </c>
      <c r="I1354" s="11" t="s">
        <v>1867</v>
      </c>
      <c r="J1354" s="11" t="s">
        <v>1867</v>
      </c>
    </row>
    <row r="1355" spans="1:10" x14ac:dyDescent="0.25">
      <c r="A1355"/>
      <c r="B1355" s="17"/>
      <c r="C1355" s="19">
        <v>2017</v>
      </c>
      <c r="D1355" s="30" t="s">
        <v>1868</v>
      </c>
      <c r="E1355" s="33" t="s">
        <v>1867</v>
      </c>
      <c r="F1355" s="10">
        <v>26156.899999999998</v>
      </c>
      <c r="G1355" s="10">
        <v>3354.3</v>
      </c>
      <c r="H1355" s="11" t="s">
        <v>147</v>
      </c>
      <c r="I1355" s="11" t="s">
        <v>1867</v>
      </c>
      <c r="J1355" s="11" t="s">
        <v>1867</v>
      </c>
    </row>
    <row r="1356" spans="1:10" x14ac:dyDescent="0.25">
      <c r="A1356"/>
      <c r="B1356" s="17"/>
      <c r="C1356" s="19">
        <v>2018</v>
      </c>
      <c r="D1356" s="30" t="s">
        <v>1868</v>
      </c>
      <c r="E1356" s="30" t="s">
        <v>1867</v>
      </c>
      <c r="F1356" s="10">
        <v>34652.1</v>
      </c>
      <c r="G1356" s="10">
        <v>4322.2</v>
      </c>
      <c r="H1356" s="11" t="s">
        <v>147</v>
      </c>
      <c r="I1356" s="11" t="s">
        <v>1867</v>
      </c>
      <c r="J1356" s="11" t="s">
        <v>1867</v>
      </c>
    </row>
    <row r="1357" spans="1:10" x14ac:dyDescent="0.25">
      <c r="A1357" s="22" t="s">
        <v>541</v>
      </c>
      <c r="B1357" s="17" t="s">
        <v>542</v>
      </c>
      <c r="C1357" s="19">
        <v>2013</v>
      </c>
      <c r="D1357" s="34" t="s">
        <v>1867</v>
      </c>
      <c r="E1357" s="34" t="s">
        <v>1867</v>
      </c>
      <c r="F1357" s="10">
        <v>916208.9</v>
      </c>
      <c r="G1357" s="10">
        <v>196543.99999999997</v>
      </c>
      <c r="H1357" s="11" t="s">
        <v>147</v>
      </c>
      <c r="I1357" s="28">
        <v>21749.3</v>
      </c>
      <c r="J1357" s="28">
        <v>21749.3</v>
      </c>
    </row>
    <row r="1358" spans="1:10" x14ac:dyDescent="0.25">
      <c r="A1358"/>
      <c r="B1358" s="17"/>
      <c r="C1358" s="19">
        <v>2014</v>
      </c>
      <c r="D1358" s="30" t="s">
        <v>1868</v>
      </c>
      <c r="E1358" s="10">
        <v>1523387.6</v>
      </c>
      <c r="F1358" s="10">
        <v>1220822.8</v>
      </c>
      <c r="G1358" s="10">
        <v>269966</v>
      </c>
      <c r="H1358" s="11" t="s">
        <v>147</v>
      </c>
      <c r="I1358" s="28">
        <v>26783.599999999999</v>
      </c>
      <c r="J1358" s="28">
        <v>26783.599999999999</v>
      </c>
    </row>
    <row r="1359" spans="1:10" x14ac:dyDescent="0.25">
      <c r="A1359"/>
      <c r="B1359" s="17"/>
      <c r="C1359" s="19">
        <v>2015</v>
      </c>
      <c r="D1359" s="30" t="s">
        <v>1868</v>
      </c>
      <c r="E1359" s="10">
        <v>2461887.5999999996</v>
      </c>
      <c r="F1359" s="10">
        <v>1613858.2</v>
      </c>
      <c r="G1359" s="10">
        <v>340368.2</v>
      </c>
      <c r="H1359" s="11" t="s">
        <v>147</v>
      </c>
      <c r="I1359" s="28">
        <v>42063.4</v>
      </c>
      <c r="J1359" s="28">
        <v>42063.4</v>
      </c>
    </row>
    <row r="1360" spans="1:10" x14ac:dyDescent="0.25">
      <c r="A1360"/>
      <c r="B1360" s="17"/>
      <c r="C1360" s="19">
        <v>2016</v>
      </c>
      <c r="D1360" s="30" t="s">
        <v>1868</v>
      </c>
      <c r="E1360" s="10">
        <v>2008673.6</v>
      </c>
      <c r="F1360" s="10">
        <v>2165508.7000000002</v>
      </c>
      <c r="G1360" s="10">
        <v>373604.6</v>
      </c>
      <c r="H1360" s="11" t="s">
        <v>147</v>
      </c>
      <c r="I1360" s="28">
        <v>84651.6</v>
      </c>
      <c r="J1360" s="28">
        <v>45844.800000000003</v>
      </c>
    </row>
    <row r="1361" spans="1:10" x14ac:dyDescent="0.25">
      <c r="A1361"/>
      <c r="B1361" s="17"/>
      <c r="C1361" s="19">
        <v>2017</v>
      </c>
      <c r="D1361" s="30" t="s">
        <v>1868</v>
      </c>
      <c r="E1361" s="33" t="s">
        <v>1867</v>
      </c>
      <c r="F1361" s="33" t="s">
        <v>1867</v>
      </c>
      <c r="G1361" s="10">
        <v>442034.7</v>
      </c>
      <c r="H1361" s="11" t="s">
        <v>1867</v>
      </c>
      <c r="I1361" s="11" t="s">
        <v>1867</v>
      </c>
      <c r="J1361" s="28">
        <v>54267.4</v>
      </c>
    </row>
    <row r="1362" spans="1:10" x14ac:dyDescent="0.25">
      <c r="A1362"/>
      <c r="B1362" s="17"/>
      <c r="C1362" s="19">
        <v>2018</v>
      </c>
      <c r="D1362" s="30" t="s">
        <v>1868</v>
      </c>
      <c r="E1362" s="30" t="s">
        <v>1867</v>
      </c>
      <c r="F1362" s="30" t="s">
        <v>1867</v>
      </c>
      <c r="G1362" s="10">
        <v>572780.9</v>
      </c>
      <c r="H1362" s="11" t="s">
        <v>1867</v>
      </c>
      <c r="I1362" s="11" t="s">
        <v>1867</v>
      </c>
      <c r="J1362" s="28">
        <v>64200.9</v>
      </c>
    </row>
    <row r="1363" spans="1:10" x14ac:dyDescent="0.25">
      <c r="A1363" s="21" t="s">
        <v>543</v>
      </c>
      <c r="B1363" s="17" t="s">
        <v>544</v>
      </c>
      <c r="C1363" s="19">
        <v>2013</v>
      </c>
      <c r="D1363" s="30" t="s">
        <v>1868</v>
      </c>
      <c r="E1363" s="34" t="s">
        <v>1867</v>
      </c>
      <c r="F1363" s="10">
        <v>79466.7</v>
      </c>
      <c r="G1363" s="10">
        <v>9491.6</v>
      </c>
      <c r="H1363" s="11" t="s">
        <v>147</v>
      </c>
      <c r="I1363" s="28">
        <v>950.7</v>
      </c>
      <c r="J1363" s="28">
        <v>950.7</v>
      </c>
    </row>
    <row r="1364" spans="1:10" x14ac:dyDescent="0.25">
      <c r="A1364"/>
      <c r="B1364" s="17"/>
      <c r="C1364" s="19">
        <v>2014</v>
      </c>
      <c r="D1364" s="30" t="s">
        <v>1868</v>
      </c>
      <c r="E1364" s="29" t="s">
        <v>1867</v>
      </c>
      <c r="F1364" s="10">
        <v>118492.5</v>
      </c>
      <c r="G1364" s="10">
        <v>4986.5</v>
      </c>
      <c r="H1364" s="11" t="s">
        <v>147</v>
      </c>
      <c r="I1364" s="29" t="s">
        <v>1867</v>
      </c>
      <c r="J1364" s="28">
        <v>1438.8</v>
      </c>
    </row>
    <row r="1365" spans="1:10" x14ac:dyDescent="0.25">
      <c r="A1365"/>
      <c r="B1365" s="17"/>
      <c r="C1365" s="19">
        <v>2015</v>
      </c>
      <c r="D1365" s="30" t="s">
        <v>1868</v>
      </c>
      <c r="E1365" s="33" t="s">
        <v>1867</v>
      </c>
      <c r="F1365" s="10">
        <v>53789.7</v>
      </c>
      <c r="G1365" s="10">
        <v>45483.5</v>
      </c>
      <c r="H1365" s="11" t="s">
        <v>147</v>
      </c>
      <c r="I1365" s="33" t="s">
        <v>1867</v>
      </c>
      <c r="J1365" s="28">
        <v>2352.6999999999998</v>
      </c>
    </row>
    <row r="1366" spans="1:10" x14ac:dyDescent="0.25">
      <c r="A1366"/>
      <c r="B1366" s="17"/>
      <c r="C1366" s="19">
        <v>2016</v>
      </c>
      <c r="D1366" s="30" t="s">
        <v>1868</v>
      </c>
      <c r="E1366" s="10">
        <v>141448</v>
      </c>
      <c r="F1366" s="10">
        <v>35127.5</v>
      </c>
      <c r="G1366" s="10">
        <v>21319</v>
      </c>
      <c r="H1366" s="11" t="s">
        <v>147</v>
      </c>
      <c r="I1366" s="33" t="s">
        <v>1867</v>
      </c>
      <c r="J1366" s="28">
        <v>2553.6999999999998</v>
      </c>
    </row>
    <row r="1367" spans="1:10" x14ac:dyDescent="0.25">
      <c r="A1367"/>
      <c r="B1367" s="17"/>
      <c r="C1367" s="19">
        <v>2017</v>
      </c>
      <c r="D1367" s="30" t="s">
        <v>1868</v>
      </c>
      <c r="E1367" s="33" t="s">
        <v>1867</v>
      </c>
      <c r="F1367" s="10">
        <v>70548.899999999994</v>
      </c>
      <c r="G1367" s="10">
        <v>22424.9</v>
      </c>
      <c r="H1367" s="11" t="s">
        <v>147</v>
      </c>
      <c r="I1367" s="33" t="s">
        <v>1867</v>
      </c>
      <c r="J1367" s="33" t="s">
        <v>1867</v>
      </c>
    </row>
    <row r="1368" spans="1:10" x14ac:dyDescent="0.25">
      <c r="A1368"/>
      <c r="B1368" s="17"/>
      <c r="C1368" s="19">
        <v>2018</v>
      </c>
      <c r="D1368" s="30" t="s">
        <v>1868</v>
      </c>
      <c r="E1368" s="30" t="s">
        <v>1867</v>
      </c>
      <c r="F1368" s="10">
        <v>77953.899999999994</v>
      </c>
      <c r="G1368" s="30" t="s">
        <v>1867</v>
      </c>
      <c r="H1368" s="11" t="s">
        <v>147</v>
      </c>
      <c r="I1368" s="30" t="s">
        <v>1867</v>
      </c>
      <c r="J1368" s="30" t="s">
        <v>1867</v>
      </c>
    </row>
    <row r="1369" spans="1:10" x14ac:dyDescent="0.25">
      <c r="A1369" s="22" t="s">
        <v>543</v>
      </c>
      <c r="B1369" s="17" t="s">
        <v>545</v>
      </c>
      <c r="C1369" s="19">
        <v>2013</v>
      </c>
      <c r="D1369" s="30" t="s">
        <v>1868</v>
      </c>
      <c r="E1369" s="34" t="s">
        <v>1867</v>
      </c>
      <c r="F1369" s="10">
        <v>79466.7</v>
      </c>
      <c r="G1369" s="10">
        <v>9491.6</v>
      </c>
      <c r="H1369" s="11" t="s">
        <v>147</v>
      </c>
      <c r="I1369" s="28">
        <v>950.7</v>
      </c>
      <c r="J1369" s="28">
        <v>950.7</v>
      </c>
    </row>
    <row r="1370" spans="1:10" x14ac:dyDescent="0.25">
      <c r="A1370"/>
      <c r="B1370" s="17"/>
      <c r="C1370" s="19">
        <v>2014</v>
      </c>
      <c r="D1370" s="30" t="s">
        <v>1868</v>
      </c>
      <c r="E1370" s="29" t="s">
        <v>1867</v>
      </c>
      <c r="F1370" s="10">
        <v>118492.5</v>
      </c>
      <c r="G1370" s="10">
        <v>4986.5</v>
      </c>
      <c r="H1370" s="11" t="s">
        <v>147</v>
      </c>
      <c r="I1370" s="29" t="s">
        <v>1867</v>
      </c>
      <c r="J1370" s="28">
        <v>1438.8</v>
      </c>
    </row>
    <row r="1371" spans="1:10" x14ac:dyDescent="0.25">
      <c r="A1371"/>
      <c r="B1371" s="17"/>
      <c r="C1371" s="19">
        <v>2015</v>
      </c>
      <c r="D1371" s="30" t="s">
        <v>1868</v>
      </c>
      <c r="E1371" s="33" t="s">
        <v>1867</v>
      </c>
      <c r="F1371" s="10">
        <v>53789.7</v>
      </c>
      <c r="G1371" s="10">
        <v>45483.5</v>
      </c>
      <c r="H1371" s="11" t="s">
        <v>147</v>
      </c>
      <c r="I1371" s="33" t="s">
        <v>1867</v>
      </c>
      <c r="J1371" s="28">
        <v>2352.6999999999998</v>
      </c>
    </row>
    <row r="1372" spans="1:10" x14ac:dyDescent="0.25">
      <c r="A1372"/>
      <c r="B1372" s="17"/>
      <c r="C1372" s="19">
        <v>2016</v>
      </c>
      <c r="D1372" s="30" t="s">
        <v>1868</v>
      </c>
      <c r="E1372" s="10">
        <v>141448</v>
      </c>
      <c r="F1372" s="10">
        <v>35127.5</v>
      </c>
      <c r="G1372" s="10">
        <v>21319</v>
      </c>
      <c r="H1372" s="11" t="s">
        <v>147</v>
      </c>
      <c r="I1372" s="33" t="s">
        <v>1867</v>
      </c>
      <c r="J1372" s="28">
        <v>2553.6999999999998</v>
      </c>
    </row>
    <row r="1373" spans="1:10" x14ac:dyDescent="0.25">
      <c r="A1373"/>
      <c r="B1373" s="17"/>
      <c r="C1373" s="19">
        <v>2017</v>
      </c>
      <c r="D1373" s="30" t="s">
        <v>1868</v>
      </c>
      <c r="E1373" s="33" t="s">
        <v>1867</v>
      </c>
      <c r="F1373" s="10">
        <v>70548.899999999994</v>
      </c>
      <c r="G1373" s="10">
        <v>22424.9</v>
      </c>
      <c r="H1373" s="11" t="s">
        <v>147</v>
      </c>
      <c r="I1373" s="33" t="s">
        <v>1867</v>
      </c>
      <c r="J1373" s="33" t="s">
        <v>1867</v>
      </c>
    </row>
    <row r="1374" spans="1:10" x14ac:dyDescent="0.25">
      <c r="A1374"/>
      <c r="B1374" s="17"/>
      <c r="C1374" s="19">
        <v>2018</v>
      </c>
      <c r="D1374" s="30" t="s">
        <v>1868</v>
      </c>
      <c r="E1374" s="30" t="s">
        <v>1867</v>
      </c>
      <c r="F1374" s="10">
        <v>77953.899999999994</v>
      </c>
      <c r="G1374" s="30" t="s">
        <v>1867</v>
      </c>
      <c r="H1374" s="11" t="s">
        <v>147</v>
      </c>
      <c r="I1374" s="30" t="s">
        <v>1867</v>
      </c>
      <c r="J1374" s="30" t="s">
        <v>1867</v>
      </c>
    </row>
    <row r="1375" spans="1:10" x14ac:dyDescent="0.25">
      <c r="A1375" s="20" t="s">
        <v>546</v>
      </c>
      <c r="B1375" s="17" t="s">
        <v>547</v>
      </c>
      <c r="C1375" s="19">
        <v>2013</v>
      </c>
      <c r="D1375" s="10">
        <v>6598106.2999999998</v>
      </c>
      <c r="E1375" s="10">
        <v>6137593.4000000004</v>
      </c>
      <c r="F1375" s="10">
        <v>405086.10000000003</v>
      </c>
      <c r="G1375" s="10">
        <v>98617.5</v>
      </c>
      <c r="H1375" s="11" t="s">
        <v>147</v>
      </c>
      <c r="I1375" s="28">
        <v>6850.2</v>
      </c>
      <c r="J1375" s="28">
        <v>6497.6</v>
      </c>
    </row>
    <row r="1376" spans="1:10" x14ac:dyDescent="0.25">
      <c r="A1376" s="20" t="s">
        <v>530</v>
      </c>
      <c r="B1376" s="17"/>
      <c r="C1376" s="19">
        <v>2014</v>
      </c>
      <c r="D1376" s="10">
        <v>6919357.4000000004</v>
      </c>
      <c r="E1376" s="10">
        <v>8589172</v>
      </c>
      <c r="F1376" s="10">
        <v>375939.9</v>
      </c>
      <c r="G1376" s="10">
        <v>94115.5</v>
      </c>
      <c r="H1376" s="11" t="s">
        <v>147</v>
      </c>
      <c r="I1376" s="28">
        <v>4750</v>
      </c>
      <c r="J1376" s="28">
        <v>4750</v>
      </c>
    </row>
    <row r="1377" spans="1:10" x14ac:dyDescent="0.25">
      <c r="A1377"/>
      <c r="B1377" s="17"/>
      <c r="C1377" s="19">
        <v>2015</v>
      </c>
      <c r="D1377" s="33" t="s">
        <v>1867</v>
      </c>
      <c r="E1377" s="33" t="s">
        <v>1867</v>
      </c>
      <c r="F1377" s="10">
        <v>528309.80000000005</v>
      </c>
      <c r="G1377" s="10">
        <v>115016.6</v>
      </c>
      <c r="H1377" s="11" t="s">
        <v>147</v>
      </c>
      <c r="I1377" s="28">
        <v>8830.1</v>
      </c>
      <c r="J1377" s="28">
        <v>8830.1</v>
      </c>
    </row>
    <row r="1378" spans="1:10" x14ac:dyDescent="0.25">
      <c r="A1378"/>
      <c r="B1378" s="17"/>
      <c r="C1378" s="19">
        <v>2016</v>
      </c>
      <c r="D1378" s="33" t="s">
        <v>1867</v>
      </c>
      <c r="E1378" s="10">
        <v>12901515.899999999</v>
      </c>
      <c r="F1378" s="10">
        <v>950408.8</v>
      </c>
      <c r="G1378" s="10">
        <v>172183.5</v>
      </c>
      <c r="H1378" s="11" t="s">
        <v>147</v>
      </c>
      <c r="I1378" s="28">
        <v>10564.7</v>
      </c>
      <c r="J1378" s="28">
        <v>10564.7</v>
      </c>
    </row>
    <row r="1379" spans="1:10" x14ac:dyDescent="0.25">
      <c r="A1379"/>
      <c r="B1379" s="17"/>
      <c r="C1379" s="19">
        <v>2017</v>
      </c>
      <c r="D1379" s="10">
        <v>15805406.5</v>
      </c>
      <c r="E1379" s="10">
        <v>14281376.699999999</v>
      </c>
      <c r="F1379" s="10">
        <v>1157474.4000000001</v>
      </c>
      <c r="G1379" s="10">
        <v>307922.2</v>
      </c>
      <c r="H1379" s="11" t="s">
        <v>147</v>
      </c>
      <c r="I1379" s="28">
        <v>14173.1</v>
      </c>
      <c r="J1379" s="28">
        <v>10366.799999999999</v>
      </c>
    </row>
    <row r="1380" spans="1:10" x14ac:dyDescent="0.25">
      <c r="A1380"/>
      <c r="B1380" s="17"/>
      <c r="C1380" s="19">
        <v>2018</v>
      </c>
      <c r="D1380" s="10">
        <v>19179425.800000001</v>
      </c>
      <c r="E1380" s="10">
        <v>16001799</v>
      </c>
      <c r="F1380" s="10">
        <v>906982.3</v>
      </c>
      <c r="G1380" s="10">
        <v>198964.1</v>
      </c>
      <c r="H1380" s="11" t="s">
        <v>147</v>
      </c>
      <c r="I1380" s="28">
        <v>27442.9</v>
      </c>
      <c r="J1380" s="28">
        <v>22902.6</v>
      </c>
    </row>
    <row r="1381" spans="1:10" x14ac:dyDescent="0.25">
      <c r="A1381" s="21" t="s">
        <v>548</v>
      </c>
      <c r="B1381" s="17" t="s">
        <v>549</v>
      </c>
      <c r="C1381" s="19">
        <v>2013</v>
      </c>
      <c r="D1381" s="30" t="s">
        <v>1868</v>
      </c>
      <c r="E1381" s="10">
        <v>818359.4</v>
      </c>
      <c r="F1381" s="10">
        <v>58024.5</v>
      </c>
      <c r="G1381" s="10">
        <v>26945.3</v>
      </c>
      <c r="H1381" s="11" t="s">
        <v>147</v>
      </c>
      <c r="I1381" s="11" t="s">
        <v>147</v>
      </c>
      <c r="J1381" s="11" t="s">
        <v>147</v>
      </c>
    </row>
    <row r="1382" spans="1:10" x14ac:dyDescent="0.25">
      <c r="A1382"/>
      <c r="B1382" s="17"/>
      <c r="C1382" s="19">
        <v>2014</v>
      </c>
      <c r="D1382" s="30" t="s">
        <v>1868</v>
      </c>
      <c r="E1382" s="10">
        <v>1193416.7</v>
      </c>
      <c r="F1382" s="10">
        <v>78802.5</v>
      </c>
      <c r="G1382" s="29" t="s">
        <v>1867</v>
      </c>
      <c r="H1382" s="11" t="s">
        <v>147</v>
      </c>
      <c r="I1382" s="11" t="s">
        <v>1867</v>
      </c>
      <c r="J1382" s="11" t="s">
        <v>1867</v>
      </c>
    </row>
    <row r="1383" spans="1:10" x14ac:dyDescent="0.25">
      <c r="A1383"/>
      <c r="B1383" s="17"/>
      <c r="C1383" s="19">
        <v>2015</v>
      </c>
      <c r="D1383" s="30" t="s">
        <v>1868</v>
      </c>
      <c r="E1383" s="10">
        <v>1722783.5999999999</v>
      </c>
      <c r="F1383" s="10">
        <v>25453.100000000002</v>
      </c>
      <c r="G1383" s="10">
        <v>13491</v>
      </c>
      <c r="H1383" s="11" t="s">
        <v>147</v>
      </c>
      <c r="I1383" s="28">
        <v>420.8</v>
      </c>
      <c r="J1383" s="28">
        <v>420.8</v>
      </c>
    </row>
    <row r="1384" spans="1:10" x14ac:dyDescent="0.25">
      <c r="A1384"/>
      <c r="B1384" s="17"/>
      <c r="C1384" s="19">
        <v>2016</v>
      </c>
      <c r="D1384" s="30" t="s">
        <v>1868</v>
      </c>
      <c r="E1384" s="10">
        <v>1122445</v>
      </c>
      <c r="F1384" s="10">
        <v>170788.99999999997</v>
      </c>
      <c r="G1384" s="10">
        <v>20924.599999999999</v>
      </c>
      <c r="H1384" s="11" t="s">
        <v>147</v>
      </c>
      <c r="I1384" s="28">
        <v>563.79999999999995</v>
      </c>
      <c r="J1384" s="28">
        <v>563.79999999999995</v>
      </c>
    </row>
    <row r="1385" spans="1:10" x14ac:dyDescent="0.25">
      <c r="A1385"/>
      <c r="B1385" s="17"/>
      <c r="C1385" s="19">
        <v>2017</v>
      </c>
      <c r="D1385" s="30" t="s">
        <v>1868</v>
      </c>
      <c r="E1385" s="10">
        <v>1481174.2</v>
      </c>
      <c r="F1385" s="10">
        <v>241504.6</v>
      </c>
      <c r="G1385" s="10">
        <v>55645.9</v>
      </c>
      <c r="H1385" s="11" t="s">
        <v>147</v>
      </c>
      <c r="I1385" s="28">
        <v>696.9</v>
      </c>
      <c r="J1385" s="28">
        <v>696.9</v>
      </c>
    </row>
    <row r="1386" spans="1:10" x14ac:dyDescent="0.25">
      <c r="A1386"/>
      <c r="B1386" s="17"/>
      <c r="C1386" s="19">
        <v>2018</v>
      </c>
      <c r="D1386" s="30" t="s">
        <v>1868</v>
      </c>
      <c r="E1386" s="10">
        <v>1623256.8</v>
      </c>
      <c r="F1386" s="10">
        <v>191728.3</v>
      </c>
      <c r="G1386" s="10">
        <v>13568.2</v>
      </c>
      <c r="H1386" s="11" t="s">
        <v>147</v>
      </c>
      <c r="I1386" s="28">
        <v>558.5</v>
      </c>
      <c r="J1386" s="28">
        <v>558.5</v>
      </c>
    </row>
    <row r="1387" spans="1:10" x14ac:dyDescent="0.25">
      <c r="A1387" s="22" t="s">
        <v>548</v>
      </c>
      <c r="B1387" s="17" t="s">
        <v>550</v>
      </c>
      <c r="C1387" s="19">
        <v>2013</v>
      </c>
      <c r="D1387" s="30" t="s">
        <v>1868</v>
      </c>
      <c r="E1387" s="10">
        <v>818359.4</v>
      </c>
      <c r="F1387" s="10">
        <v>58024.5</v>
      </c>
      <c r="G1387" s="10">
        <v>26945.3</v>
      </c>
      <c r="H1387" s="11" t="s">
        <v>147</v>
      </c>
      <c r="I1387" s="11" t="s">
        <v>147</v>
      </c>
      <c r="J1387" s="11" t="s">
        <v>147</v>
      </c>
    </row>
    <row r="1388" spans="1:10" x14ac:dyDescent="0.25">
      <c r="A1388"/>
      <c r="B1388" s="17"/>
      <c r="C1388" s="19">
        <v>2014</v>
      </c>
      <c r="D1388" s="30" t="s">
        <v>1868</v>
      </c>
      <c r="E1388" s="10">
        <v>1193416.7</v>
      </c>
      <c r="F1388" s="10">
        <v>78802.5</v>
      </c>
      <c r="G1388" s="29" t="s">
        <v>1867</v>
      </c>
      <c r="H1388" s="11" t="s">
        <v>147</v>
      </c>
      <c r="I1388" s="11" t="s">
        <v>1867</v>
      </c>
      <c r="J1388" s="11" t="s">
        <v>1867</v>
      </c>
    </row>
    <row r="1389" spans="1:10" x14ac:dyDescent="0.25">
      <c r="A1389"/>
      <c r="B1389" s="17"/>
      <c r="C1389" s="19">
        <v>2015</v>
      </c>
      <c r="D1389" s="30" t="s">
        <v>1868</v>
      </c>
      <c r="E1389" s="10">
        <v>1722783.5999999999</v>
      </c>
      <c r="F1389" s="10">
        <v>25453.100000000002</v>
      </c>
      <c r="G1389" s="10">
        <v>13491</v>
      </c>
      <c r="H1389" s="11" t="s">
        <v>147</v>
      </c>
      <c r="I1389" s="28">
        <v>420.8</v>
      </c>
      <c r="J1389" s="28">
        <v>420.8</v>
      </c>
    </row>
    <row r="1390" spans="1:10" x14ac:dyDescent="0.25">
      <c r="A1390"/>
      <c r="B1390" s="17"/>
      <c r="C1390" s="19">
        <v>2016</v>
      </c>
      <c r="D1390" s="30" t="s">
        <v>1868</v>
      </c>
      <c r="E1390" s="10">
        <v>1122445</v>
      </c>
      <c r="F1390" s="10">
        <v>170788.99999999997</v>
      </c>
      <c r="G1390" s="10">
        <v>20924.599999999999</v>
      </c>
      <c r="H1390" s="11" t="s">
        <v>147</v>
      </c>
      <c r="I1390" s="28">
        <v>563.79999999999995</v>
      </c>
      <c r="J1390" s="28">
        <v>563.79999999999995</v>
      </c>
    </row>
    <row r="1391" spans="1:10" x14ac:dyDescent="0.25">
      <c r="A1391"/>
      <c r="B1391" s="17"/>
      <c r="C1391" s="19">
        <v>2017</v>
      </c>
      <c r="D1391" s="30" t="s">
        <v>1868</v>
      </c>
      <c r="E1391" s="10">
        <v>1481174.2</v>
      </c>
      <c r="F1391" s="10">
        <v>241504.6</v>
      </c>
      <c r="G1391" s="10">
        <v>55645.9</v>
      </c>
      <c r="H1391" s="11" t="s">
        <v>147</v>
      </c>
      <c r="I1391" s="28">
        <v>696.9</v>
      </c>
      <c r="J1391" s="28">
        <v>696.9</v>
      </c>
    </row>
    <row r="1392" spans="1:10" x14ac:dyDescent="0.25">
      <c r="A1392"/>
      <c r="B1392" s="17"/>
      <c r="C1392" s="19">
        <v>2018</v>
      </c>
      <c r="D1392" s="30" t="s">
        <v>1868</v>
      </c>
      <c r="E1392" s="10">
        <v>1623256.8</v>
      </c>
      <c r="F1392" s="10">
        <v>191728.3</v>
      </c>
      <c r="G1392" s="10">
        <v>13568.2</v>
      </c>
      <c r="H1392" s="11" t="s">
        <v>147</v>
      </c>
      <c r="I1392" s="28">
        <v>558.5</v>
      </c>
      <c r="J1392" s="28">
        <v>558.5</v>
      </c>
    </row>
    <row r="1393" spans="1:10" x14ac:dyDescent="0.25">
      <c r="A1393" s="21" t="s">
        <v>551</v>
      </c>
      <c r="B1393" s="17" t="s">
        <v>552</v>
      </c>
      <c r="C1393" s="19">
        <v>2013</v>
      </c>
      <c r="D1393" s="10">
        <v>6598106.3000000007</v>
      </c>
      <c r="E1393" s="10">
        <v>5319234</v>
      </c>
      <c r="F1393" s="10">
        <v>347061.6</v>
      </c>
      <c r="G1393" s="10">
        <v>71672.2</v>
      </c>
      <c r="H1393" s="11" t="s">
        <v>147</v>
      </c>
      <c r="I1393" s="28">
        <v>6850.2</v>
      </c>
      <c r="J1393" s="28">
        <v>6497.6</v>
      </c>
    </row>
    <row r="1394" spans="1:10" x14ac:dyDescent="0.25">
      <c r="A1394"/>
      <c r="B1394" s="17"/>
      <c r="C1394" s="19">
        <v>2014</v>
      </c>
      <c r="D1394" s="10">
        <v>6919357.4000000004</v>
      </c>
      <c r="E1394" s="29" t="s">
        <v>1867</v>
      </c>
      <c r="F1394" s="10">
        <v>297137.40000000002</v>
      </c>
      <c r="G1394" s="10">
        <v>79345</v>
      </c>
      <c r="H1394" s="11" t="s">
        <v>147</v>
      </c>
      <c r="I1394" s="11" t="s">
        <v>1867</v>
      </c>
      <c r="J1394" s="28">
        <v>4750</v>
      </c>
    </row>
    <row r="1395" spans="1:10" x14ac:dyDescent="0.25">
      <c r="A1395"/>
      <c r="B1395" s="17"/>
      <c r="C1395" s="19">
        <v>2015</v>
      </c>
      <c r="D1395" s="33" t="s">
        <v>1867</v>
      </c>
      <c r="E1395" s="33" t="s">
        <v>1867</v>
      </c>
      <c r="F1395" s="10">
        <v>502856.7</v>
      </c>
      <c r="G1395" s="10">
        <v>101525.6</v>
      </c>
      <c r="H1395" s="11" t="s">
        <v>147</v>
      </c>
      <c r="I1395" s="28">
        <v>8409.2999999999993</v>
      </c>
      <c r="J1395" s="28">
        <v>8409.2999999999993</v>
      </c>
    </row>
    <row r="1396" spans="1:10" x14ac:dyDescent="0.25">
      <c r="A1396"/>
      <c r="B1396" s="17"/>
      <c r="C1396" s="19">
        <v>2016</v>
      </c>
      <c r="D1396" s="33" t="s">
        <v>1867</v>
      </c>
      <c r="E1396" s="10">
        <v>11779070.9</v>
      </c>
      <c r="F1396" s="10">
        <v>779619.8</v>
      </c>
      <c r="G1396" s="10">
        <v>151258.9</v>
      </c>
      <c r="H1396" s="11" t="s">
        <v>147</v>
      </c>
      <c r="I1396" s="28">
        <v>10000.9</v>
      </c>
      <c r="J1396" s="28">
        <v>10000.9</v>
      </c>
    </row>
    <row r="1397" spans="1:10" x14ac:dyDescent="0.25">
      <c r="A1397"/>
      <c r="B1397" s="17"/>
      <c r="C1397" s="19">
        <v>2017</v>
      </c>
      <c r="D1397" s="10">
        <v>15805406.5</v>
      </c>
      <c r="E1397" s="10">
        <v>12800202.5</v>
      </c>
      <c r="F1397" s="10">
        <v>915969.79999999993</v>
      </c>
      <c r="G1397" s="10">
        <v>252276.3</v>
      </c>
      <c r="H1397" s="11" t="s">
        <v>147</v>
      </c>
      <c r="I1397" s="28">
        <v>13476.2</v>
      </c>
      <c r="J1397" s="28">
        <v>9669.9</v>
      </c>
    </row>
    <row r="1398" spans="1:10" x14ac:dyDescent="0.25">
      <c r="A1398"/>
      <c r="B1398" s="17"/>
      <c r="C1398" s="19">
        <v>2018</v>
      </c>
      <c r="D1398" s="10">
        <v>19179425.800000001</v>
      </c>
      <c r="E1398" s="10">
        <v>14378542.199999999</v>
      </c>
      <c r="F1398" s="10">
        <v>715254</v>
      </c>
      <c r="G1398" s="10">
        <v>185395.9</v>
      </c>
      <c r="H1398" s="11" t="s">
        <v>147</v>
      </c>
      <c r="I1398" s="28">
        <v>26884.400000000001</v>
      </c>
      <c r="J1398" s="28">
        <v>22344.1</v>
      </c>
    </row>
    <row r="1399" spans="1:10" x14ac:dyDescent="0.25">
      <c r="A1399" s="22" t="s">
        <v>551</v>
      </c>
      <c r="B1399" s="17" t="s">
        <v>553</v>
      </c>
      <c r="C1399" s="19">
        <v>2013</v>
      </c>
      <c r="D1399" s="10">
        <v>6598106.3000000007</v>
      </c>
      <c r="E1399" s="10">
        <v>5319234</v>
      </c>
      <c r="F1399" s="10">
        <v>347061.6</v>
      </c>
      <c r="G1399" s="10">
        <v>71672.2</v>
      </c>
      <c r="H1399" s="11" t="s">
        <v>147</v>
      </c>
      <c r="I1399" s="28">
        <v>6850.2</v>
      </c>
      <c r="J1399" s="28">
        <v>6497.6</v>
      </c>
    </row>
    <row r="1400" spans="1:10" x14ac:dyDescent="0.25">
      <c r="A1400"/>
      <c r="B1400" s="17"/>
      <c r="C1400" s="19">
        <v>2014</v>
      </c>
      <c r="D1400" s="10">
        <v>6919357.4000000004</v>
      </c>
      <c r="E1400" s="29" t="s">
        <v>1867</v>
      </c>
      <c r="F1400" s="10">
        <v>297137.40000000002</v>
      </c>
      <c r="G1400" s="10">
        <v>79345</v>
      </c>
      <c r="H1400" s="11" t="s">
        <v>147</v>
      </c>
      <c r="I1400" s="11" t="s">
        <v>1867</v>
      </c>
      <c r="J1400" s="28">
        <v>4750</v>
      </c>
    </row>
    <row r="1401" spans="1:10" x14ac:dyDescent="0.25">
      <c r="A1401"/>
      <c r="B1401" s="17"/>
      <c r="C1401" s="19">
        <v>2015</v>
      </c>
      <c r="D1401" s="33" t="s">
        <v>1867</v>
      </c>
      <c r="E1401" s="33" t="s">
        <v>1867</v>
      </c>
      <c r="F1401" s="10">
        <v>502856.7</v>
      </c>
      <c r="G1401" s="10">
        <v>101525.6</v>
      </c>
      <c r="H1401" s="11" t="s">
        <v>147</v>
      </c>
      <c r="I1401" s="28">
        <v>8409.2999999999993</v>
      </c>
      <c r="J1401" s="28">
        <v>8409.2999999999993</v>
      </c>
    </row>
    <row r="1402" spans="1:10" x14ac:dyDescent="0.25">
      <c r="A1402"/>
      <c r="B1402" s="17"/>
      <c r="C1402" s="19">
        <v>2016</v>
      </c>
      <c r="D1402" s="33" t="s">
        <v>1867</v>
      </c>
      <c r="E1402" s="10">
        <v>11779070.9</v>
      </c>
      <c r="F1402" s="10">
        <v>779619.8</v>
      </c>
      <c r="G1402" s="10">
        <v>151258.9</v>
      </c>
      <c r="H1402" s="11" t="s">
        <v>147</v>
      </c>
      <c r="I1402" s="28">
        <v>10000.9</v>
      </c>
      <c r="J1402" s="28">
        <v>10000.9</v>
      </c>
    </row>
    <row r="1403" spans="1:10" x14ac:dyDescent="0.25">
      <c r="A1403"/>
      <c r="B1403" s="17"/>
      <c r="C1403" s="19">
        <v>2017</v>
      </c>
      <c r="D1403" s="10">
        <v>15805406.5</v>
      </c>
      <c r="E1403" s="10">
        <v>12800202.5</v>
      </c>
      <c r="F1403" s="10">
        <v>915969.79999999993</v>
      </c>
      <c r="G1403" s="10">
        <v>252276.3</v>
      </c>
      <c r="H1403" s="11" t="s">
        <v>147</v>
      </c>
      <c r="I1403" s="28">
        <v>13476.2</v>
      </c>
      <c r="J1403" s="28">
        <v>9669.9</v>
      </c>
    </row>
    <row r="1404" spans="1:10" x14ac:dyDescent="0.25">
      <c r="A1404"/>
      <c r="B1404" s="17"/>
      <c r="C1404" s="19">
        <v>2018</v>
      </c>
      <c r="D1404" s="10">
        <v>19179425.800000001</v>
      </c>
      <c r="E1404" s="10">
        <v>14378542.199999999</v>
      </c>
      <c r="F1404" s="10">
        <v>715254</v>
      </c>
      <c r="G1404" s="10">
        <v>185395.9</v>
      </c>
      <c r="H1404" s="11" t="s">
        <v>147</v>
      </c>
      <c r="I1404" s="28">
        <v>26884.400000000001</v>
      </c>
      <c r="J1404" s="28">
        <v>22344.1</v>
      </c>
    </row>
    <row r="1405" spans="1:10" x14ac:dyDescent="0.25">
      <c r="A1405" s="20" t="s">
        <v>554</v>
      </c>
      <c r="B1405" s="17" t="s">
        <v>11</v>
      </c>
      <c r="C1405" s="19">
        <v>2013</v>
      </c>
      <c r="D1405" s="10">
        <v>18585168.199999999</v>
      </c>
      <c r="E1405" s="10">
        <v>33963042.399999999</v>
      </c>
      <c r="F1405" s="10">
        <v>12715889</v>
      </c>
      <c r="G1405" s="10">
        <v>3909790.2</v>
      </c>
      <c r="H1405" s="28">
        <v>288954</v>
      </c>
      <c r="I1405" s="28">
        <v>1813709</v>
      </c>
      <c r="J1405" s="28">
        <v>1651018.8</v>
      </c>
    </row>
    <row r="1406" spans="1:10" x14ac:dyDescent="0.25">
      <c r="A1406" s="20" t="s">
        <v>555</v>
      </c>
      <c r="B1406" s="17"/>
      <c r="C1406" s="19">
        <v>2014</v>
      </c>
      <c r="D1406" s="10">
        <v>20026178.899999999</v>
      </c>
      <c r="E1406" s="10">
        <v>37774805.900000006</v>
      </c>
      <c r="F1406" s="10">
        <v>12723110.1</v>
      </c>
      <c r="G1406" s="10">
        <v>4271024.1000000006</v>
      </c>
      <c r="H1406" s="28">
        <v>294487.7</v>
      </c>
      <c r="I1406" s="28">
        <v>1828761.7</v>
      </c>
      <c r="J1406" s="28">
        <v>1622281.7</v>
      </c>
    </row>
    <row r="1407" spans="1:10" x14ac:dyDescent="0.25">
      <c r="A1407"/>
      <c r="B1407" s="17"/>
      <c r="C1407" s="19">
        <v>2015</v>
      </c>
      <c r="D1407" s="10">
        <v>25873066.800000001</v>
      </c>
      <c r="E1407" s="10">
        <v>51007932.200000003</v>
      </c>
      <c r="F1407" s="10">
        <v>16527098.199999999</v>
      </c>
      <c r="G1407" s="10">
        <v>5108183.8</v>
      </c>
      <c r="H1407" s="28">
        <v>392569.2</v>
      </c>
      <c r="I1407" s="28">
        <v>2287747.1999999997</v>
      </c>
      <c r="J1407" s="28">
        <v>2072247.5</v>
      </c>
    </row>
    <row r="1408" spans="1:10" x14ac:dyDescent="0.25">
      <c r="A1408"/>
      <c r="B1408" s="17"/>
      <c r="C1408" s="19">
        <v>2016</v>
      </c>
      <c r="D1408" s="10">
        <v>20560348.5</v>
      </c>
      <c r="E1408" s="10">
        <v>73481173.399999991</v>
      </c>
      <c r="F1408" s="10">
        <v>24158833.299999997</v>
      </c>
      <c r="G1408" s="10">
        <v>7441199.3999999994</v>
      </c>
      <c r="H1408" s="28">
        <v>995402.2</v>
      </c>
      <c r="I1408" s="28">
        <v>3191822.4000000004</v>
      </c>
      <c r="J1408" s="28">
        <v>2904742.3</v>
      </c>
    </row>
    <row r="1409" spans="1:10" x14ac:dyDescent="0.25">
      <c r="A1409"/>
      <c r="B1409" s="17"/>
      <c r="C1409" s="19">
        <v>2017</v>
      </c>
      <c r="D1409" s="10">
        <v>24690933.600000001</v>
      </c>
      <c r="E1409" s="10">
        <v>89885104.200000003</v>
      </c>
      <c r="F1409" s="10">
        <v>32052106.400000002</v>
      </c>
      <c r="G1409" s="10">
        <v>9621035.5</v>
      </c>
      <c r="H1409" s="28">
        <v>383380.4</v>
      </c>
      <c r="I1409" s="28">
        <v>4342113.3</v>
      </c>
      <c r="J1409" s="28">
        <v>3913419.5</v>
      </c>
    </row>
    <row r="1410" spans="1:10" x14ac:dyDescent="0.25">
      <c r="A1410"/>
      <c r="B1410" s="17"/>
      <c r="C1410" s="19">
        <v>2018</v>
      </c>
      <c r="D1410" s="10">
        <v>37111996.700000003</v>
      </c>
      <c r="E1410" s="10">
        <v>100785295.3</v>
      </c>
      <c r="F1410" s="10">
        <v>37696723.5</v>
      </c>
      <c r="G1410" s="10">
        <v>11015720.100000001</v>
      </c>
      <c r="H1410" s="28">
        <v>424338.7</v>
      </c>
      <c r="I1410" s="28">
        <v>5028037.0999999996</v>
      </c>
      <c r="J1410" s="28">
        <v>4472097.2</v>
      </c>
    </row>
    <row r="1411" spans="1:10" x14ac:dyDescent="0.25">
      <c r="A1411" s="20" t="s">
        <v>82</v>
      </c>
      <c r="B1411" s="17" t="s">
        <v>556</v>
      </c>
      <c r="C1411" s="19">
        <v>2013</v>
      </c>
      <c r="D1411" s="10">
        <v>3558807.9</v>
      </c>
      <c r="E1411" s="10">
        <v>14054359.4</v>
      </c>
      <c r="F1411" s="10">
        <v>6502471.0999999996</v>
      </c>
      <c r="G1411" s="10">
        <v>1671401.4</v>
      </c>
      <c r="H1411" s="28">
        <v>79306.3</v>
      </c>
      <c r="I1411" s="28">
        <v>541851.6</v>
      </c>
      <c r="J1411" s="28">
        <v>472568.5</v>
      </c>
    </row>
    <row r="1412" spans="1:10" x14ac:dyDescent="0.25">
      <c r="A1412"/>
      <c r="B1412" s="17"/>
      <c r="C1412" s="19">
        <v>2014</v>
      </c>
      <c r="D1412" s="10">
        <v>5309591.9000000004</v>
      </c>
      <c r="E1412" s="29" t="s">
        <v>1867</v>
      </c>
      <c r="F1412" s="10">
        <v>7055704.6000000006</v>
      </c>
      <c r="G1412" s="10">
        <v>1955295.5</v>
      </c>
      <c r="H1412" s="11" t="s">
        <v>1867</v>
      </c>
      <c r="I1412" s="11" t="s">
        <v>1867</v>
      </c>
      <c r="J1412" s="28">
        <v>514407.4</v>
      </c>
    </row>
    <row r="1413" spans="1:10" x14ac:dyDescent="0.25">
      <c r="A1413"/>
      <c r="B1413" s="17"/>
      <c r="C1413" s="19">
        <v>2015</v>
      </c>
      <c r="D1413" s="10">
        <v>7214242.7000000002</v>
      </c>
      <c r="E1413" s="33" t="s">
        <v>1867</v>
      </c>
      <c r="F1413" s="33" t="s">
        <v>1867</v>
      </c>
      <c r="G1413" s="10">
        <v>2516178.1</v>
      </c>
      <c r="H1413" s="11" t="s">
        <v>1867</v>
      </c>
      <c r="I1413" s="11" t="s">
        <v>1867</v>
      </c>
      <c r="J1413" s="28">
        <v>698653.6</v>
      </c>
    </row>
    <row r="1414" spans="1:10" x14ac:dyDescent="0.25">
      <c r="A1414"/>
      <c r="B1414" s="17"/>
      <c r="C1414" s="19">
        <v>2016</v>
      </c>
      <c r="D1414" s="10">
        <v>5899908.2999999998</v>
      </c>
      <c r="E1414" s="11" t="s">
        <v>1867</v>
      </c>
      <c r="F1414" s="33" t="s">
        <v>1867</v>
      </c>
      <c r="G1414" s="10">
        <v>3446972.0999999996</v>
      </c>
      <c r="H1414" s="11" t="s">
        <v>1867</v>
      </c>
      <c r="I1414" s="11" t="s">
        <v>1867</v>
      </c>
      <c r="J1414" s="28">
        <v>943223.2</v>
      </c>
    </row>
    <row r="1415" spans="1:10" x14ac:dyDescent="0.25">
      <c r="A1415"/>
      <c r="B1415" s="17"/>
      <c r="C1415" s="19">
        <v>2017</v>
      </c>
      <c r="D1415" s="33" t="s">
        <v>1867</v>
      </c>
      <c r="E1415" s="10">
        <v>37246340.899999999</v>
      </c>
      <c r="F1415" s="33" t="s">
        <v>1867</v>
      </c>
      <c r="G1415" s="10">
        <v>4229961.5999999996</v>
      </c>
      <c r="H1415" s="11" t="s">
        <v>1867</v>
      </c>
      <c r="I1415" s="11" t="s">
        <v>1867</v>
      </c>
      <c r="J1415" s="28">
        <v>1273148.5</v>
      </c>
    </row>
    <row r="1416" spans="1:10" x14ac:dyDescent="0.25">
      <c r="A1416"/>
      <c r="B1416" s="17"/>
      <c r="C1416" s="19">
        <v>2018</v>
      </c>
      <c r="D1416" s="10">
        <v>5774488.9000000004</v>
      </c>
      <c r="E1416" s="30" t="s">
        <v>1867</v>
      </c>
      <c r="F1416" s="30" t="s">
        <v>1867</v>
      </c>
      <c r="G1416" s="10">
        <v>4663254.5</v>
      </c>
      <c r="H1416" s="11" t="s">
        <v>1867</v>
      </c>
      <c r="I1416" s="11" t="s">
        <v>1867</v>
      </c>
      <c r="J1416" s="28">
        <v>1384551.7</v>
      </c>
    </row>
    <row r="1417" spans="1:10" x14ac:dyDescent="0.25">
      <c r="A1417" s="21" t="s">
        <v>557</v>
      </c>
      <c r="B1417" s="17" t="s">
        <v>558</v>
      </c>
      <c r="C1417" s="19">
        <v>2013</v>
      </c>
      <c r="D1417" s="34" t="s">
        <v>1867</v>
      </c>
      <c r="E1417" s="34" t="s">
        <v>1867</v>
      </c>
      <c r="F1417" s="10">
        <v>575382.69999999995</v>
      </c>
      <c r="G1417" s="10">
        <v>139581.4</v>
      </c>
      <c r="H1417" s="11" t="s">
        <v>147</v>
      </c>
      <c r="I1417" s="28">
        <v>57829.7</v>
      </c>
      <c r="J1417" s="28">
        <v>45194.2</v>
      </c>
    </row>
    <row r="1418" spans="1:10" x14ac:dyDescent="0.25">
      <c r="A1418"/>
      <c r="B1418" s="17"/>
      <c r="C1418" s="19">
        <v>2014</v>
      </c>
      <c r="D1418" s="29" t="s">
        <v>1867</v>
      </c>
      <c r="E1418" s="29" t="s">
        <v>1867</v>
      </c>
      <c r="F1418" s="10">
        <v>592072.69999999995</v>
      </c>
      <c r="G1418" s="10">
        <v>194853.09999999998</v>
      </c>
      <c r="H1418" s="11" t="s">
        <v>147</v>
      </c>
      <c r="I1418" s="28">
        <v>82047.5</v>
      </c>
      <c r="J1418" s="28">
        <v>56172.2</v>
      </c>
    </row>
    <row r="1419" spans="1:10" x14ac:dyDescent="0.25">
      <c r="A1419"/>
      <c r="B1419" s="17"/>
      <c r="C1419" s="19">
        <v>2015</v>
      </c>
      <c r="D1419" s="33" t="s">
        <v>1867</v>
      </c>
      <c r="E1419" s="33" t="s">
        <v>1867</v>
      </c>
      <c r="F1419" s="10">
        <v>635162.29999999993</v>
      </c>
      <c r="G1419" s="10">
        <v>175820.4</v>
      </c>
      <c r="H1419" s="11" t="s">
        <v>147</v>
      </c>
      <c r="I1419" s="28">
        <v>105932.4</v>
      </c>
      <c r="J1419" s="28">
        <v>76304.899999999994</v>
      </c>
    </row>
    <row r="1420" spans="1:10" x14ac:dyDescent="0.25">
      <c r="A1420"/>
      <c r="B1420" s="17"/>
      <c r="C1420" s="19">
        <v>2016</v>
      </c>
      <c r="D1420" s="33" t="s">
        <v>1867</v>
      </c>
      <c r="E1420" s="10">
        <v>3754952.4</v>
      </c>
      <c r="F1420" s="10">
        <v>977892.4</v>
      </c>
      <c r="G1420" s="10">
        <v>329606.3</v>
      </c>
      <c r="H1420" s="11" t="s">
        <v>147</v>
      </c>
      <c r="I1420" s="28">
        <v>148381.5</v>
      </c>
      <c r="J1420" s="28">
        <v>109943.2</v>
      </c>
    </row>
    <row r="1421" spans="1:10" x14ac:dyDescent="0.25">
      <c r="A1421"/>
      <c r="B1421" s="17"/>
      <c r="C1421" s="19">
        <v>2017</v>
      </c>
      <c r="D1421" s="30" t="s">
        <v>1868</v>
      </c>
      <c r="E1421" s="33" t="s">
        <v>1867</v>
      </c>
      <c r="F1421" s="33" t="s">
        <v>1867</v>
      </c>
      <c r="G1421" s="10">
        <v>497231.2</v>
      </c>
      <c r="H1421" s="11" t="s">
        <v>1867</v>
      </c>
      <c r="I1421" s="11" t="s">
        <v>1867</v>
      </c>
      <c r="J1421" s="28">
        <v>171312.3</v>
      </c>
    </row>
    <row r="1422" spans="1:10" x14ac:dyDescent="0.25">
      <c r="A1422"/>
      <c r="B1422" s="17"/>
      <c r="C1422" s="19">
        <v>2018</v>
      </c>
      <c r="D1422" s="30" t="s">
        <v>1868</v>
      </c>
      <c r="E1422" s="10">
        <v>5704671.7999999998</v>
      </c>
      <c r="F1422" s="10">
        <v>1596074.8</v>
      </c>
      <c r="G1422" s="10">
        <v>517950.5</v>
      </c>
      <c r="H1422" s="11" t="s">
        <v>147</v>
      </c>
      <c r="I1422" s="28">
        <v>252314.8</v>
      </c>
      <c r="J1422" s="28">
        <v>208110.9</v>
      </c>
    </row>
    <row r="1423" spans="1:10" x14ac:dyDescent="0.25">
      <c r="A1423" s="22" t="s">
        <v>559</v>
      </c>
      <c r="B1423" s="17" t="s">
        <v>560</v>
      </c>
      <c r="C1423" s="19">
        <v>2013</v>
      </c>
      <c r="D1423" s="34" t="s">
        <v>1867</v>
      </c>
      <c r="E1423" s="34" t="s">
        <v>1867</v>
      </c>
      <c r="F1423" s="10">
        <v>33202.9</v>
      </c>
      <c r="G1423" s="10">
        <v>19373.600000000002</v>
      </c>
      <c r="H1423" s="11" t="s">
        <v>147</v>
      </c>
      <c r="I1423" s="28">
        <v>9520.4</v>
      </c>
      <c r="J1423" s="28">
        <v>8964.2000000000007</v>
      </c>
    </row>
    <row r="1424" spans="1:10" x14ac:dyDescent="0.25">
      <c r="A1424" s="22" t="s">
        <v>561</v>
      </c>
      <c r="B1424" s="17"/>
      <c r="C1424" s="19">
        <v>2014</v>
      </c>
      <c r="D1424" s="29" t="s">
        <v>1867</v>
      </c>
      <c r="E1424" s="29" t="s">
        <v>1867</v>
      </c>
      <c r="F1424" s="10">
        <v>62499.8</v>
      </c>
      <c r="G1424" s="10">
        <v>14258</v>
      </c>
      <c r="H1424" s="11" t="s">
        <v>147</v>
      </c>
      <c r="I1424" s="28">
        <v>11164.2</v>
      </c>
      <c r="J1424" s="28">
        <v>8188.3</v>
      </c>
    </row>
    <row r="1425" spans="1:10" x14ac:dyDescent="0.25">
      <c r="A1425"/>
      <c r="B1425" s="17"/>
      <c r="C1425" s="19">
        <v>2015</v>
      </c>
      <c r="D1425" s="33" t="s">
        <v>1867</v>
      </c>
      <c r="E1425" s="33" t="s">
        <v>1867</v>
      </c>
      <c r="F1425" s="10">
        <v>36766.300000000003</v>
      </c>
      <c r="G1425" s="10">
        <v>20111.199999999997</v>
      </c>
      <c r="H1425" s="11" t="s">
        <v>147</v>
      </c>
      <c r="I1425" s="33" t="s">
        <v>1867</v>
      </c>
      <c r="J1425" s="28">
        <v>12255.3</v>
      </c>
    </row>
    <row r="1426" spans="1:10" x14ac:dyDescent="0.25">
      <c r="A1426"/>
      <c r="B1426" s="17"/>
      <c r="C1426" s="19">
        <v>2016</v>
      </c>
      <c r="D1426" s="33" t="s">
        <v>1867</v>
      </c>
      <c r="E1426" s="10">
        <v>2114870.2999999998</v>
      </c>
      <c r="F1426" s="10">
        <v>88537.099999999991</v>
      </c>
      <c r="G1426" s="10">
        <v>38893.699999999997</v>
      </c>
      <c r="H1426" s="11" t="s">
        <v>147</v>
      </c>
      <c r="I1426" s="11" t="s">
        <v>1867</v>
      </c>
      <c r="J1426" s="11" t="s">
        <v>1867</v>
      </c>
    </row>
    <row r="1427" spans="1:10" x14ac:dyDescent="0.25">
      <c r="A1427"/>
      <c r="B1427" s="17"/>
      <c r="C1427" s="19">
        <v>2017</v>
      </c>
      <c r="D1427" s="30" t="s">
        <v>1868</v>
      </c>
      <c r="E1427" s="33" t="s">
        <v>1867</v>
      </c>
      <c r="F1427" s="10">
        <v>97155.6</v>
      </c>
      <c r="G1427" s="10">
        <v>49377.3</v>
      </c>
      <c r="H1427" s="11" t="s">
        <v>147</v>
      </c>
      <c r="I1427" s="33" t="s">
        <v>1867</v>
      </c>
      <c r="J1427" s="33" t="s">
        <v>1867</v>
      </c>
    </row>
    <row r="1428" spans="1:10" x14ac:dyDescent="0.25">
      <c r="A1428"/>
      <c r="B1428" s="17"/>
      <c r="C1428" s="19">
        <v>2018</v>
      </c>
      <c r="D1428" s="30" t="s">
        <v>1868</v>
      </c>
      <c r="E1428" s="30" t="s">
        <v>1867</v>
      </c>
      <c r="F1428" s="30" t="s">
        <v>1867</v>
      </c>
      <c r="G1428" s="10">
        <v>33085.9</v>
      </c>
      <c r="H1428" s="11" t="s">
        <v>147</v>
      </c>
      <c r="I1428" s="33" t="s">
        <v>1867</v>
      </c>
      <c r="J1428" s="33" t="s">
        <v>1867</v>
      </c>
    </row>
    <row r="1429" spans="1:10" x14ac:dyDescent="0.25">
      <c r="A1429" s="22" t="s">
        <v>562</v>
      </c>
      <c r="B1429" s="17" t="s">
        <v>563</v>
      </c>
      <c r="C1429" s="19">
        <v>2013</v>
      </c>
      <c r="D1429" s="30" t="s">
        <v>1868</v>
      </c>
      <c r="E1429" s="10">
        <v>1025731</v>
      </c>
      <c r="F1429" s="10">
        <v>542179.80000000005</v>
      </c>
      <c r="G1429" s="10">
        <v>120207.8</v>
      </c>
      <c r="H1429" s="11" t="s">
        <v>147</v>
      </c>
      <c r="I1429" s="28">
        <v>48309.3</v>
      </c>
      <c r="J1429" s="28">
        <v>36230</v>
      </c>
    </row>
    <row r="1430" spans="1:10" x14ac:dyDescent="0.25">
      <c r="A1430"/>
      <c r="B1430" s="17"/>
      <c r="C1430" s="19">
        <v>2014</v>
      </c>
      <c r="D1430" s="30" t="s">
        <v>1868</v>
      </c>
      <c r="E1430" s="10">
        <v>984012.7</v>
      </c>
      <c r="F1430" s="10">
        <v>529572.9</v>
      </c>
      <c r="G1430" s="10">
        <v>180595.09999999998</v>
      </c>
      <c r="H1430" s="11" t="s">
        <v>147</v>
      </c>
      <c r="I1430" s="28">
        <v>70883.3</v>
      </c>
      <c r="J1430" s="28">
        <v>47983.9</v>
      </c>
    </row>
    <row r="1431" spans="1:10" x14ac:dyDescent="0.25">
      <c r="A1431"/>
      <c r="B1431" s="17"/>
      <c r="C1431" s="19">
        <v>2015</v>
      </c>
      <c r="D1431" s="30" t="s">
        <v>1868</v>
      </c>
      <c r="E1431" s="33" t="s">
        <v>1867</v>
      </c>
      <c r="F1431" s="10">
        <v>598396</v>
      </c>
      <c r="G1431" s="10">
        <v>155709.20000000001</v>
      </c>
      <c r="H1431" s="11" t="s">
        <v>147</v>
      </c>
      <c r="I1431" s="33" t="s">
        <v>1867</v>
      </c>
      <c r="J1431" s="28">
        <v>64049.599999999999</v>
      </c>
    </row>
    <row r="1432" spans="1:10" x14ac:dyDescent="0.25">
      <c r="A1432"/>
      <c r="B1432" s="17"/>
      <c r="C1432" s="19">
        <v>2016</v>
      </c>
      <c r="D1432" s="30" t="s">
        <v>1868</v>
      </c>
      <c r="E1432" s="10">
        <v>1640082.1</v>
      </c>
      <c r="F1432" s="10">
        <v>889355.29999999993</v>
      </c>
      <c r="G1432" s="10">
        <v>290712.59999999998</v>
      </c>
      <c r="H1432" s="11" t="s">
        <v>147</v>
      </c>
      <c r="I1432" s="11" t="s">
        <v>1867</v>
      </c>
      <c r="J1432" s="28">
        <v>96113.8</v>
      </c>
    </row>
    <row r="1433" spans="1:10" x14ac:dyDescent="0.25">
      <c r="A1433"/>
      <c r="B1433" s="17"/>
      <c r="C1433" s="19">
        <v>2017</v>
      </c>
      <c r="D1433" s="30" t="s">
        <v>1868</v>
      </c>
      <c r="E1433" s="10">
        <v>1936612.4</v>
      </c>
      <c r="F1433" s="33" t="s">
        <v>1867</v>
      </c>
      <c r="G1433" s="10">
        <v>447853.9</v>
      </c>
      <c r="H1433" s="11" t="s">
        <v>1867</v>
      </c>
      <c r="I1433" s="11" t="s">
        <v>1867</v>
      </c>
      <c r="J1433" s="28">
        <v>156283</v>
      </c>
    </row>
    <row r="1434" spans="1:10" x14ac:dyDescent="0.25">
      <c r="A1434"/>
      <c r="B1434" s="17"/>
      <c r="C1434" s="19">
        <v>2018</v>
      </c>
      <c r="D1434" s="30" t="s">
        <v>1868</v>
      </c>
      <c r="E1434" s="30" t="s">
        <v>1867</v>
      </c>
      <c r="F1434" s="30" t="s">
        <v>1867</v>
      </c>
      <c r="G1434" s="10">
        <v>484864.6</v>
      </c>
      <c r="H1434" s="11" t="s">
        <v>147</v>
      </c>
      <c r="I1434" s="33" t="s">
        <v>1867</v>
      </c>
      <c r="J1434" s="28">
        <v>190344.9</v>
      </c>
    </row>
    <row r="1435" spans="1:10" x14ac:dyDescent="0.25">
      <c r="A1435" s="21" t="s">
        <v>564</v>
      </c>
      <c r="B1435" s="17" t="s">
        <v>565</v>
      </c>
      <c r="C1435" s="19">
        <v>2013</v>
      </c>
      <c r="D1435" s="34" t="s">
        <v>1867</v>
      </c>
      <c r="E1435" s="10">
        <v>12545495</v>
      </c>
      <c r="F1435" s="10">
        <v>5927088.4000000004</v>
      </c>
      <c r="G1435" s="10">
        <v>1531820</v>
      </c>
      <c r="H1435" s="34" t="s">
        <v>1867</v>
      </c>
      <c r="I1435" s="28">
        <v>484021.9</v>
      </c>
      <c r="J1435" s="28">
        <v>427374.3</v>
      </c>
    </row>
    <row r="1436" spans="1:10" x14ac:dyDescent="0.25">
      <c r="A1436"/>
      <c r="B1436" s="17"/>
      <c r="C1436" s="19">
        <v>2014</v>
      </c>
      <c r="D1436" s="29" t="s">
        <v>1867</v>
      </c>
      <c r="E1436" s="10">
        <v>14562326.499999998</v>
      </c>
      <c r="F1436" s="10">
        <v>6463631.9000000004</v>
      </c>
      <c r="G1436" s="10">
        <v>1760442.4</v>
      </c>
      <c r="H1436" s="11" t="s">
        <v>1867</v>
      </c>
      <c r="I1436" s="11" t="s">
        <v>1867</v>
      </c>
      <c r="J1436" s="28">
        <v>458235.2</v>
      </c>
    </row>
    <row r="1437" spans="1:10" x14ac:dyDescent="0.25">
      <c r="A1437"/>
      <c r="B1437" s="17"/>
      <c r="C1437" s="19">
        <v>2015</v>
      </c>
      <c r="D1437" s="33" t="s">
        <v>1867</v>
      </c>
      <c r="E1437" s="10">
        <v>20649264.199999996</v>
      </c>
      <c r="F1437" s="33" t="s">
        <v>1867</v>
      </c>
      <c r="G1437" s="10">
        <v>2340357.7000000002</v>
      </c>
      <c r="H1437" s="11" t="s">
        <v>1867</v>
      </c>
      <c r="I1437" s="11" t="s">
        <v>1867</v>
      </c>
      <c r="J1437" s="28">
        <v>622348.69999999995</v>
      </c>
    </row>
    <row r="1438" spans="1:10" x14ac:dyDescent="0.25">
      <c r="A1438"/>
      <c r="B1438" s="17"/>
      <c r="C1438" s="19">
        <v>2016</v>
      </c>
      <c r="D1438" s="33" t="s">
        <v>1867</v>
      </c>
      <c r="E1438" s="10">
        <v>25581538.400000002</v>
      </c>
      <c r="F1438" s="33" t="s">
        <v>1867</v>
      </c>
      <c r="G1438" s="10">
        <v>3117365.8000000003</v>
      </c>
      <c r="H1438" s="11" t="s">
        <v>1867</v>
      </c>
      <c r="I1438" s="11" t="s">
        <v>1867</v>
      </c>
      <c r="J1438" s="28">
        <v>833280</v>
      </c>
    </row>
    <row r="1439" spans="1:10" x14ac:dyDescent="0.25">
      <c r="A1439"/>
      <c r="B1439" s="17"/>
      <c r="C1439" s="19">
        <v>2017</v>
      </c>
      <c r="D1439" s="33" t="s">
        <v>1867</v>
      </c>
      <c r="E1439" s="10">
        <v>30738027.099999998</v>
      </c>
      <c r="F1439" s="33" t="s">
        <v>1867</v>
      </c>
      <c r="G1439" s="10">
        <v>3732730.4000000004</v>
      </c>
      <c r="H1439" s="11" t="s">
        <v>1867</v>
      </c>
      <c r="I1439" s="11" t="s">
        <v>1867</v>
      </c>
      <c r="J1439" s="28">
        <v>1101836.2</v>
      </c>
    </row>
    <row r="1440" spans="1:10" x14ac:dyDescent="0.25">
      <c r="A1440"/>
      <c r="B1440" s="17"/>
      <c r="C1440" s="19">
        <v>2018</v>
      </c>
      <c r="D1440" s="10">
        <v>5774488.9000000004</v>
      </c>
      <c r="E1440" s="30" t="s">
        <v>1867</v>
      </c>
      <c r="F1440" s="30" t="s">
        <v>1867</v>
      </c>
      <c r="G1440" s="10">
        <v>4145304</v>
      </c>
      <c r="H1440" s="11" t="s">
        <v>1867</v>
      </c>
      <c r="I1440" s="11" t="s">
        <v>1867</v>
      </c>
      <c r="J1440" s="28">
        <v>1176440.8</v>
      </c>
    </row>
    <row r="1441" spans="1:10" x14ac:dyDescent="0.25">
      <c r="A1441" s="22" t="s">
        <v>566</v>
      </c>
      <c r="B1441" s="17" t="s">
        <v>567</v>
      </c>
      <c r="C1441" s="19">
        <v>2013</v>
      </c>
      <c r="D1441" s="34" t="s">
        <v>1867</v>
      </c>
      <c r="E1441" s="34" t="s">
        <v>1867</v>
      </c>
      <c r="F1441" s="10">
        <v>1421265.6</v>
      </c>
      <c r="G1441" s="10">
        <v>213232.9</v>
      </c>
      <c r="H1441" s="11" t="s">
        <v>147</v>
      </c>
      <c r="I1441" s="28">
        <v>21594.6</v>
      </c>
      <c r="J1441" s="28">
        <v>19321.3</v>
      </c>
    </row>
    <row r="1442" spans="1:10" x14ac:dyDescent="0.25">
      <c r="A1442"/>
      <c r="B1442" s="17"/>
      <c r="C1442" s="19">
        <v>2014</v>
      </c>
      <c r="D1442" s="29" t="s">
        <v>1867</v>
      </c>
      <c r="E1442" s="29" t="s">
        <v>1867</v>
      </c>
      <c r="F1442" s="10">
        <v>1584880</v>
      </c>
      <c r="G1442" s="10">
        <v>257652.4</v>
      </c>
      <c r="H1442" s="11" t="s">
        <v>147</v>
      </c>
      <c r="I1442" s="28">
        <v>21345.200000000001</v>
      </c>
      <c r="J1442" s="28">
        <v>19424.599999999999</v>
      </c>
    </row>
    <row r="1443" spans="1:10" x14ac:dyDescent="0.25">
      <c r="A1443"/>
      <c r="B1443" s="17"/>
      <c r="C1443" s="19">
        <v>2015</v>
      </c>
      <c r="D1443" s="33" t="s">
        <v>1867</v>
      </c>
      <c r="E1443" s="33" t="s">
        <v>1867</v>
      </c>
      <c r="F1443" s="10">
        <v>1987229.2</v>
      </c>
      <c r="G1443" s="10">
        <v>146506.29999999999</v>
      </c>
      <c r="H1443" s="11" t="s">
        <v>147</v>
      </c>
      <c r="I1443" s="28">
        <v>50547</v>
      </c>
      <c r="J1443" s="28">
        <v>44987.5</v>
      </c>
    </row>
    <row r="1444" spans="1:10" x14ac:dyDescent="0.25">
      <c r="A1444"/>
      <c r="B1444" s="17"/>
      <c r="C1444" s="19">
        <v>2016</v>
      </c>
      <c r="D1444" s="33" t="s">
        <v>1867</v>
      </c>
      <c r="E1444" s="10">
        <v>7667122.0999999996</v>
      </c>
      <c r="F1444" s="10">
        <v>2842861.9999999995</v>
      </c>
      <c r="G1444" s="10">
        <v>383119.6</v>
      </c>
      <c r="H1444" s="11" t="s">
        <v>147</v>
      </c>
      <c r="I1444" s="28">
        <v>32848.9</v>
      </c>
      <c r="J1444" s="28">
        <v>30611.9</v>
      </c>
    </row>
    <row r="1445" spans="1:10" x14ac:dyDescent="0.25">
      <c r="A1445"/>
      <c r="B1445" s="17"/>
      <c r="C1445" s="19">
        <v>2017</v>
      </c>
      <c r="D1445" s="33" t="s">
        <v>1867</v>
      </c>
      <c r="E1445" s="33" t="s">
        <v>1867</v>
      </c>
      <c r="F1445" s="10">
        <v>3937762.6999999997</v>
      </c>
      <c r="G1445" s="10">
        <v>570556.6</v>
      </c>
      <c r="H1445" s="11" t="s">
        <v>147</v>
      </c>
      <c r="I1445" s="28">
        <v>66241.899999999994</v>
      </c>
      <c r="J1445" s="28">
        <v>47059.199999999997</v>
      </c>
    </row>
    <row r="1446" spans="1:10" x14ac:dyDescent="0.25">
      <c r="A1446"/>
      <c r="B1446" s="17"/>
      <c r="C1446" s="19">
        <v>2018</v>
      </c>
      <c r="D1446" s="30" t="s">
        <v>1867</v>
      </c>
      <c r="E1446" s="30" t="s">
        <v>1867</v>
      </c>
      <c r="F1446" s="10">
        <v>3921412.8000000003</v>
      </c>
      <c r="G1446" s="10">
        <v>631857.5</v>
      </c>
      <c r="H1446" s="11" t="s">
        <v>147</v>
      </c>
      <c r="I1446" s="28">
        <v>86259.1</v>
      </c>
      <c r="J1446" s="28">
        <v>62212.2</v>
      </c>
    </row>
    <row r="1447" spans="1:10" x14ac:dyDescent="0.25">
      <c r="A1447" s="22" t="s">
        <v>568</v>
      </c>
      <c r="B1447" s="17" t="s">
        <v>569</v>
      </c>
      <c r="C1447" s="19">
        <v>2013</v>
      </c>
      <c r="D1447" s="30" t="s">
        <v>1868</v>
      </c>
      <c r="E1447" s="34" t="s">
        <v>1867</v>
      </c>
      <c r="F1447" s="34" t="s">
        <v>1867</v>
      </c>
      <c r="G1447" s="10">
        <v>333118.5</v>
      </c>
      <c r="H1447" s="11" t="s">
        <v>1867</v>
      </c>
      <c r="I1447" s="11" t="s">
        <v>1867</v>
      </c>
      <c r="J1447" s="28">
        <v>57594.1</v>
      </c>
    </row>
    <row r="1448" spans="1:10" x14ac:dyDescent="0.25">
      <c r="A1448"/>
      <c r="B1448" s="17"/>
      <c r="C1448" s="19">
        <v>2014</v>
      </c>
      <c r="D1448" s="30" t="s">
        <v>1868</v>
      </c>
      <c r="E1448" s="29" t="s">
        <v>1867</v>
      </c>
      <c r="F1448" s="10">
        <v>1609181.2000000002</v>
      </c>
      <c r="G1448" s="10">
        <v>395685.7</v>
      </c>
      <c r="H1448" s="11" t="s">
        <v>1867</v>
      </c>
      <c r="I1448" s="11" t="s">
        <v>1867</v>
      </c>
      <c r="J1448" s="28">
        <v>53578.9</v>
      </c>
    </row>
    <row r="1449" spans="1:10" x14ac:dyDescent="0.25">
      <c r="A1449"/>
      <c r="B1449" s="17"/>
      <c r="C1449" s="19">
        <v>2015</v>
      </c>
      <c r="D1449" s="30" t="s">
        <v>1868</v>
      </c>
      <c r="E1449" s="33" t="s">
        <v>1867</v>
      </c>
      <c r="F1449" s="33" t="s">
        <v>1867</v>
      </c>
      <c r="G1449" s="10">
        <v>428235.2</v>
      </c>
      <c r="H1449" s="11" t="s">
        <v>1867</v>
      </c>
      <c r="I1449" s="11" t="s">
        <v>1867</v>
      </c>
      <c r="J1449" s="28">
        <v>98077.5</v>
      </c>
    </row>
    <row r="1450" spans="1:10" x14ac:dyDescent="0.25">
      <c r="A1450"/>
      <c r="B1450" s="17"/>
      <c r="C1450" s="19">
        <v>2016</v>
      </c>
      <c r="D1450" s="30" t="s">
        <v>1868</v>
      </c>
      <c r="E1450" s="11" t="s">
        <v>1867</v>
      </c>
      <c r="F1450" s="33" t="s">
        <v>1867</v>
      </c>
      <c r="G1450" s="10">
        <v>697128.3</v>
      </c>
      <c r="H1450" s="11" t="s">
        <v>1867</v>
      </c>
      <c r="I1450" s="11" t="s">
        <v>1867</v>
      </c>
      <c r="J1450" s="28">
        <v>88391.3</v>
      </c>
    </row>
    <row r="1451" spans="1:10" x14ac:dyDescent="0.25">
      <c r="A1451"/>
      <c r="B1451" s="17"/>
      <c r="C1451" s="19">
        <v>2017</v>
      </c>
      <c r="D1451" s="30" t="s">
        <v>1868</v>
      </c>
      <c r="E1451" s="10">
        <v>12274951.800000001</v>
      </c>
      <c r="F1451" s="10">
        <v>3139534.5</v>
      </c>
      <c r="G1451" s="10">
        <v>796956.7</v>
      </c>
      <c r="H1451" s="11" t="s">
        <v>147</v>
      </c>
      <c r="I1451" s="28">
        <v>157212.6</v>
      </c>
      <c r="J1451" s="28">
        <v>118863.1</v>
      </c>
    </row>
    <row r="1452" spans="1:10" x14ac:dyDescent="0.25">
      <c r="A1452"/>
      <c r="B1452" s="17"/>
      <c r="C1452" s="19">
        <v>2018</v>
      </c>
      <c r="D1452" s="30" t="s">
        <v>1867</v>
      </c>
      <c r="E1452" s="30" t="s">
        <v>1867</v>
      </c>
      <c r="F1452" s="10">
        <v>3743672.1</v>
      </c>
      <c r="G1452" s="10">
        <v>877858.9</v>
      </c>
      <c r="H1452" s="11" t="s">
        <v>147</v>
      </c>
      <c r="I1452" s="28">
        <v>177189.2</v>
      </c>
      <c r="J1452" s="28">
        <v>132773.4</v>
      </c>
    </row>
    <row r="1453" spans="1:10" x14ac:dyDescent="0.25">
      <c r="A1453" s="22" t="s">
        <v>570</v>
      </c>
      <c r="B1453" s="17" t="s">
        <v>571</v>
      </c>
      <c r="C1453" s="19">
        <v>2013</v>
      </c>
      <c r="D1453" s="30" t="s">
        <v>1868</v>
      </c>
      <c r="E1453" s="10">
        <v>2573365.9</v>
      </c>
      <c r="F1453" s="10">
        <v>1763889.6999999997</v>
      </c>
      <c r="G1453" s="10">
        <v>510445.9</v>
      </c>
      <c r="H1453" s="28">
        <v>64340.9</v>
      </c>
      <c r="I1453" s="28">
        <v>202883.9</v>
      </c>
      <c r="J1453" s="28">
        <v>167589.4</v>
      </c>
    </row>
    <row r="1454" spans="1:10" x14ac:dyDescent="0.25">
      <c r="A1454"/>
      <c r="B1454" s="17"/>
      <c r="C1454" s="19">
        <v>2014</v>
      </c>
      <c r="D1454" s="30" t="s">
        <v>1868</v>
      </c>
      <c r="E1454" s="29" t="s">
        <v>1867</v>
      </c>
      <c r="F1454" s="10">
        <v>1860055.9000000001</v>
      </c>
      <c r="G1454" s="10">
        <v>524878.30000000005</v>
      </c>
      <c r="H1454" s="11" t="s">
        <v>1867</v>
      </c>
      <c r="I1454" s="11" t="s">
        <v>1867</v>
      </c>
      <c r="J1454" s="28">
        <v>178277.3</v>
      </c>
    </row>
    <row r="1455" spans="1:10" x14ac:dyDescent="0.25">
      <c r="A1455"/>
      <c r="B1455" s="17"/>
      <c r="C1455" s="19">
        <v>2015</v>
      </c>
      <c r="D1455" s="30" t="s">
        <v>1868</v>
      </c>
      <c r="E1455" s="33" t="s">
        <v>1867</v>
      </c>
      <c r="F1455" s="33" t="s">
        <v>1867</v>
      </c>
      <c r="G1455" s="10">
        <v>962760.7</v>
      </c>
      <c r="H1455" s="11" t="s">
        <v>1867</v>
      </c>
      <c r="I1455" s="11" t="s">
        <v>1867</v>
      </c>
      <c r="J1455" s="28">
        <v>246476.2</v>
      </c>
    </row>
    <row r="1456" spans="1:10" x14ac:dyDescent="0.25">
      <c r="A1456"/>
      <c r="B1456" s="17"/>
      <c r="C1456" s="19">
        <v>2016</v>
      </c>
      <c r="D1456" s="30" t="s">
        <v>1868</v>
      </c>
      <c r="E1456" s="11" t="s">
        <v>1867</v>
      </c>
      <c r="F1456" s="33" t="s">
        <v>1867</v>
      </c>
      <c r="G1456" s="10">
        <v>1088246.3</v>
      </c>
      <c r="H1456" s="11" t="s">
        <v>1867</v>
      </c>
      <c r="I1456" s="11" t="s">
        <v>1867</v>
      </c>
      <c r="J1456" s="28">
        <v>345251</v>
      </c>
    </row>
    <row r="1457" spans="1:10" x14ac:dyDescent="0.25">
      <c r="A1457"/>
      <c r="B1457" s="17"/>
      <c r="C1457" s="19">
        <v>2017</v>
      </c>
      <c r="D1457" s="30" t="s">
        <v>1868</v>
      </c>
      <c r="E1457" s="33" t="s">
        <v>1867</v>
      </c>
      <c r="F1457" s="33" t="s">
        <v>1867</v>
      </c>
      <c r="G1457" s="10">
        <v>1249824.5</v>
      </c>
      <c r="H1457" s="11" t="s">
        <v>1867</v>
      </c>
      <c r="I1457" s="11" t="s">
        <v>1867</v>
      </c>
      <c r="J1457" s="28">
        <v>427170.5</v>
      </c>
    </row>
    <row r="1458" spans="1:10" x14ac:dyDescent="0.25">
      <c r="A1458"/>
      <c r="B1458" s="17"/>
      <c r="C1458" s="19">
        <v>2018</v>
      </c>
      <c r="D1458" s="30" t="s">
        <v>1868</v>
      </c>
      <c r="E1458" s="30" t="s">
        <v>1867</v>
      </c>
      <c r="F1458" s="30" t="s">
        <v>1867</v>
      </c>
      <c r="G1458" s="10">
        <v>1324288.8</v>
      </c>
      <c r="H1458" s="11" t="s">
        <v>1867</v>
      </c>
      <c r="I1458" s="11" t="s">
        <v>1867</v>
      </c>
      <c r="J1458" s="28">
        <v>455966.3</v>
      </c>
    </row>
    <row r="1459" spans="1:10" x14ac:dyDescent="0.25">
      <c r="A1459" s="22" t="s">
        <v>572</v>
      </c>
      <c r="B1459" s="17" t="s">
        <v>573</v>
      </c>
      <c r="C1459" s="19">
        <v>2013</v>
      </c>
      <c r="D1459" s="30" t="s">
        <v>1868</v>
      </c>
      <c r="E1459" s="34" t="s">
        <v>1867</v>
      </c>
      <c r="F1459" s="34" t="s">
        <v>1867</v>
      </c>
      <c r="G1459" s="10">
        <v>475022.69999999995</v>
      </c>
      <c r="H1459" s="11" t="s">
        <v>1867</v>
      </c>
      <c r="I1459" s="11" t="s">
        <v>1867</v>
      </c>
      <c r="J1459" s="28">
        <v>182869.5</v>
      </c>
    </row>
    <row r="1460" spans="1:10" x14ac:dyDescent="0.25">
      <c r="A1460"/>
      <c r="B1460" s="17"/>
      <c r="C1460" s="19">
        <v>2014</v>
      </c>
      <c r="D1460" s="30" t="s">
        <v>1868</v>
      </c>
      <c r="E1460" s="10">
        <v>959355.9</v>
      </c>
      <c r="F1460" s="10">
        <v>1409514.8</v>
      </c>
      <c r="G1460" s="10">
        <v>582226</v>
      </c>
      <c r="H1460" s="11" t="s">
        <v>147</v>
      </c>
      <c r="I1460" s="28">
        <v>224363.7</v>
      </c>
      <c r="J1460" s="28">
        <v>206954.4</v>
      </c>
    </row>
    <row r="1461" spans="1:10" x14ac:dyDescent="0.25">
      <c r="A1461"/>
      <c r="B1461" s="17"/>
      <c r="C1461" s="19">
        <v>2015</v>
      </c>
      <c r="D1461" s="30" t="s">
        <v>1868</v>
      </c>
      <c r="E1461" s="10">
        <v>1361723.4</v>
      </c>
      <c r="F1461" s="10">
        <v>1983843.5</v>
      </c>
      <c r="G1461" s="10">
        <v>802855.5</v>
      </c>
      <c r="H1461" s="11" t="s">
        <v>147</v>
      </c>
      <c r="I1461" s="28">
        <v>267836.40000000002</v>
      </c>
      <c r="J1461" s="28">
        <v>232807.5</v>
      </c>
    </row>
    <row r="1462" spans="1:10" x14ac:dyDescent="0.25">
      <c r="A1462"/>
      <c r="B1462" s="17"/>
      <c r="C1462" s="19">
        <v>2016</v>
      </c>
      <c r="D1462" s="30" t="s">
        <v>1868</v>
      </c>
      <c r="E1462" s="10">
        <v>1904061.2</v>
      </c>
      <c r="F1462" s="10">
        <v>2665670.6999999997</v>
      </c>
      <c r="G1462" s="10">
        <v>948871.60000000009</v>
      </c>
      <c r="H1462" s="11" t="s">
        <v>147</v>
      </c>
      <c r="I1462" s="28">
        <v>392409.4</v>
      </c>
      <c r="J1462" s="28">
        <v>369025.8</v>
      </c>
    </row>
    <row r="1463" spans="1:10" x14ac:dyDescent="0.25">
      <c r="A1463"/>
      <c r="B1463" s="17"/>
      <c r="C1463" s="19">
        <v>2017</v>
      </c>
      <c r="D1463" s="30" t="s">
        <v>1868</v>
      </c>
      <c r="E1463" s="10">
        <v>3426159.1</v>
      </c>
      <c r="F1463" s="10">
        <v>2818132.2</v>
      </c>
      <c r="G1463" s="10">
        <v>1115392.6000000001</v>
      </c>
      <c r="H1463" s="11" t="s">
        <v>147</v>
      </c>
      <c r="I1463" s="28">
        <v>547182.80000000005</v>
      </c>
      <c r="J1463" s="28">
        <v>508743.4</v>
      </c>
    </row>
    <row r="1464" spans="1:10" x14ac:dyDescent="0.25">
      <c r="A1464"/>
      <c r="B1464" s="17"/>
      <c r="C1464" s="19">
        <v>2018</v>
      </c>
      <c r="D1464" s="30" t="s">
        <v>1868</v>
      </c>
      <c r="E1464" s="30" t="s">
        <v>1867</v>
      </c>
      <c r="F1464" s="30" t="s">
        <v>1867</v>
      </c>
      <c r="G1464" s="10">
        <v>1311298.8</v>
      </c>
      <c r="H1464" s="11" t="s">
        <v>1867</v>
      </c>
      <c r="I1464" s="11" t="s">
        <v>1867</v>
      </c>
      <c r="J1464" s="28">
        <v>525488.9</v>
      </c>
    </row>
    <row r="1465" spans="1:10" x14ac:dyDescent="0.25">
      <c r="A1465" s="20" t="s">
        <v>83</v>
      </c>
      <c r="B1465" s="17" t="s">
        <v>574</v>
      </c>
      <c r="C1465" s="19">
        <v>2013</v>
      </c>
      <c r="D1465" s="10">
        <v>15026360.300000001</v>
      </c>
      <c r="E1465" s="10">
        <v>19908683</v>
      </c>
      <c r="F1465" s="10">
        <v>6213417.9000000004</v>
      </c>
      <c r="G1465" s="10">
        <v>2238388.7999999998</v>
      </c>
      <c r="H1465" s="28">
        <v>209647.7</v>
      </c>
      <c r="I1465" s="28">
        <v>1271857.3999999999</v>
      </c>
      <c r="J1465" s="28">
        <v>1178450.3</v>
      </c>
    </row>
    <row r="1466" spans="1:10" x14ac:dyDescent="0.25">
      <c r="A1466"/>
      <c r="B1466" s="17"/>
      <c r="C1466" s="19">
        <v>2014</v>
      </c>
      <c r="D1466" s="10">
        <v>14716587</v>
      </c>
      <c r="E1466" s="10">
        <v>21834387</v>
      </c>
      <c r="F1466" s="10">
        <v>5667405.5</v>
      </c>
      <c r="G1466" s="10">
        <v>2315728.6</v>
      </c>
      <c r="H1466" s="28">
        <v>230058</v>
      </c>
      <c r="I1466" s="28">
        <v>1203019.3999999999</v>
      </c>
      <c r="J1466" s="28">
        <v>1107874.3</v>
      </c>
    </row>
    <row r="1467" spans="1:10" x14ac:dyDescent="0.25">
      <c r="A1467"/>
      <c r="B1467" s="17"/>
      <c r="C1467" s="19">
        <v>2015</v>
      </c>
      <c r="D1467" s="10">
        <v>18658824.100000001</v>
      </c>
      <c r="E1467" s="10">
        <v>28496747.599999998</v>
      </c>
      <c r="F1467" s="10">
        <v>7034397.2999999998</v>
      </c>
      <c r="G1467" s="10">
        <v>2592005.7000000002</v>
      </c>
      <c r="H1467" s="28">
        <v>316309</v>
      </c>
      <c r="I1467" s="28">
        <v>1479346.8</v>
      </c>
      <c r="J1467" s="28">
        <v>1373593.9</v>
      </c>
    </row>
    <row r="1468" spans="1:10" x14ac:dyDescent="0.25">
      <c r="A1468"/>
      <c r="B1468" s="17"/>
      <c r="C1468" s="19">
        <v>2016</v>
      </c>
      <c r="D1468" s="10">
        <v>14660440.199999999</v>
      </c>
      <c r="E1468" s="10">
        <v>44144682.599999994</v>
      </c>
      <c r="F1468" s="10">
        <v>11551885.800000001</v>
      </c>
      <c r="G1468" s="10">
        <v>3994227.3</v>
      </c>
      <c r="H1468" s="28">
        <v>907431.4</v>
      </c>
      <c r="I1468" s="28">
        <v>2112037.7000000002</v>
      </c>
      <c r="J1468" s="28">
        <v>1961519.1</v>
      </c>
    </row>
    <row r="1469" spans="1:10" x14ac:dyDescent="0.25">
      <c r="A1469"/>
      <c r="B1469" s="17"/>
      <c r="C1469" s="19">
        <v>2017</v>
      </c>
      <c r="D1469" s="33" t="s">
        <v>1867</v>
      </c>
      <c r="E1469" s="10">
        <v>52638763.299999997</v>
      </c>
      <c r="F1469" s="33" t="s">
        <v>1867</v>
      </c>
      <c r="G1469" s="10">
        <v>5391073.9000000004</v>
      </c>
      <c r="H1469" s="11" t="s">
        <v>1867</v>
      </c>
      <c r="I1469" s="11" t="s">
        <v>1867</v>
      </c>
      <c r="J1469" s="28">
        <v>2640271</v>
      </c>
    </row>
    <row r="1470" spans="1:10" x14ac:dyDescent="0.25">
      <c r="A1470"/>
      <c r="B1470" s="17"/>
      <c r="C1470" s="19">
        <v>2018</v>
      </c>
      <c r="D1470" s="10">
        <v>31337507.800000001</v>
      </c>
      <c r="E1470" s="10">
        <v>59013578.899999999</v>
      </c>
      <c r="F1470" s="10">
        <v>20919834.300000001</v>
      </c>
      <c r="G1470" s="10">
        <v>6352465.5999999996</v>
      </c>
      <c r="H1470" s="28">
        <v>328210.90000000002</v>
      </c>
      <c r="I1470" s="28">
        <v>3348887.5</v>
      </c>
      <c r="J1470" s="28">
        <v>3087545.5</v>
      </c>
    </row>
    <row r="1471" spans="1:10" x14ac:dyDescent="0.25">
      <c r="A1471" s="21" t="s">
        <v>575</v>
      </c>
      <c r="B1471" s="17" t="s">
        <v>576</v>
      </c>
      <c r="C1471" s="19">
        <v>2013</v>
      </c>
      <c r="D1471" s="34" t="s">
        <v>1867</v>
      </c>
      <c r="E1471" s="10">
        <v>3262853.4</v>
      </c>
      <c r="F1471" s="34" t="s">
        <v>1867</v>
      </c>
      <c r="G1471" s="10">
        <v>219133.9</v>
      </c>
      <c r="H1471" s="11" t="s">
        <v>1867</v>
      </c>
      <c r="I1471" s="11" t="s">
        <v>1867</v>
      </c>
      <c r="J1471" s="28">
        <v>105513</v>
      </c>
    </row>
    <row r="1472" spans="1:10" x14ac:dyDescent="0.25">
      <c r="A1472"/>
      <c r="B1472" s="17"/>
      <c r="C1472" s="19">
        <v>2014</v>
      </c>
      <c r="D1472" s="29" t="s">
        <v>1867</v>
      </c>
      <c r="E1472" s="10">
        <v>2961001.4</v>
      </c>
      <c r="F1472" s="10">
        <v>548869.80000000005</v>
      </c>
      <c r="G1472" s="10">
        <v>224069.8</v>
      </c>
      <c r="H1472" s="11" t="s">
        <v>1867</v>
      </c>
      <c r="I1472" s="11" t="s">
        <v>1867</v>
      </c>
      <c r="J1472" s="28">
        <v>103040.5</v>
      </c>
    </row>
    <row r="1473" spans="1:10" x14ac:dyDescent="0.25">
      <c r="A1473"/>
      <c r="B1473" s="17"/>
      <c r="C1473" s="19">
        <v>2015</v>
      </c>
      <c r="D1473" s="10">
        <v>3496044.7</v>
      </c>
      <c r="E1473" s="33" t="s">
        <v>1867</v>
      </c>
      <c r="F1473" s="33" t="s">
        <v>1867</v>
      </c>
      <c r="G1473" s="10">
        <v>186676.4</v>
      </c>
      <c r="H1473" s="11" t="s">
        <v>1867</v>
      </c>
      <c r="I1473" s="11" t="s">
        <v>1867</v>
      </c>
      <c r="J1473" s="28">
        <f>100981.1-0.1</f>
        <v>100981</v>
      </c>
    </row>
    <row r="1474" spans="1:10" x14ac:dyDescent="0.25">
      <c r="A1474"/>
      <c r="B1474" s="17"/>
      <c r="C1474" s="19">
        <v>2016</v>
      </c>
      <c r="D1474" s="33" t="s">
        <v>1867</v>
      </c>
      <c r="E1474" s="10">
        <v>7418037.2999999998</v>
      </c>
      <c r="F1474" s="33" t="s">
        <v>1867</v>
      </c>
      <c r="G1474" s="10">
        <v>345120.5</v>
      </c>
      <c r="H1474" s="11" t="s">
        <v>1867</v>
      </c>
      <c r="I1474" s="11" t="s">
        <v>1867</v>
      </c>
      <c r="J1474" s="28">
        <v>151699.1</v>
      </c>
    </row>
    <row r="1475" spans="1:10" x14ac:dyDescent="0.25">
      <c r="A1475"/>
      <c r="B1475" s="17"/>
      <c r="C1475" s="19">
        <v>2017</v>
      </c>
      <c r="D1475" s="33" t="s">
        <v>1867</v>
      </c>
      <c r="E1475" s="10">
        <v>8315417.1000000006</v>
      </c>
      <c r="F1475" s="33" t="s">
        <v>1867</v>
      </c>
      <c r="G1475" s="10">
        <v>515867.4</v>
      </c>
      <c r="H1475" s="11" t="s">
        <v>1867</v>
      </c>
      <c r="I1475" s="11" t="s">
        <v>1867</v>
      </c>
      <c r="J1475" s="28">
        <v>188802.5</v>
      </c>
    </row>
    <row r="1476" spans="1:10" x14ac:dyDescent="0.25">
      <c r="A1476"/>
      <c r="B1476" s="17"/>
      <c r="C1476" s="19">
        <v>2018</v>
      </c>
      <c r="D1476" s="10">
        <v>5526630.4000000004</v>
      </c>
      <c r="E1476" s="30" t="s">
        <v>1867</v>
      </c>
      <c r="F1476" s="30" t="s">
        <v>1867</v>
      </c>
      <c r="G1476" s="10">
        <v>521022.3</v>
      </c>
      <c r="H1476" s="11" t="s">
        <v>1867</v>
      </c>
      <c r="I1476" s="11" t="s">
        <v>1867</v>
      </c>
      <c r="J1476" s="28">
        <v>202834.7</v>
      </c>
    </row>
    <row r="1477" spans="1:10" x14ac:dyDescent="0.25">
      <c r="A1477" s="22" t="s">
        <v>577</v>
      </c>
      <c r="B1477" s="17" t="s">
        <v>578</v>
      </c>
      <c r="C1477" s="19">
        <v>2013</v>
      </c>
      <c r="D1477" s="30" t="s">
        <v>1868</v>
      </c>
      <c r="E1477" s="34" t="s">
        <v>1867</v>
      </c>
      <c r="F1477" s="10">
        <v>3221.8</v>
      </c>
      <c r="G1477" s="34" t="s">
        <v>1867</v>
      </c>
      <c r="H1477" s="11" t="s">
        <v>147</v>
      </c>
      <c r="I1477" s="28">
        <v>968.7</v>
      </c>
      <c r="J1477" s="28">
        <v>968.7</v>
      </c>
    </row>
    <row r="1478" spans="1:10" x14ac:dyDescent="0.25">
      <c r="A1478"/>
      <c r="B1478" s="17"/>
      <c r="C1478" s="19">
        <v>2014</v>
      </c>
      <c r="D1478" s="30" t="s">
        <v>1868</v>
      </c>
      <c r="E1478" s="29" t="s">
        <v>1867</v>
      </c>
      <c r="F1478" s="10">
        <v>1025.2</v>
      </c>
      <c r="G1478" s="10">
        <v>1025.2</v>
      </c>
      <c r="H1478" s="11" t="s">
        <v>147</v>
      </c>
      <c r="I1478" s="29" t="s">
        <v>1867</v>
      </c>
      <c r="J1478" s="29" t="s">
        <v>1867</v>
      </c>
    </row>
    <row r="1479" spans="1:10" x14ac:dyDescent="0.25">
      <c r="A1479"/>
      <c r="B1479" s="17"/>
      <c r="C1479" s="19">
        <v>2015</v>
      </c>
      <c r="D1479" s="30" t="s">
        <v>1868</v>
      </c>
      <c r="E1479" s="33" t="s">
        <v>1867</v>
      </c>
      <c r="F1479" s="10">
        <v>5868.4</v>
      </c>
      <c r="G1479" s="10">
        <v>5868.4</v>
      </c>
      <c r="H1479" s="11" t="s">
        <v>147</v>
      </c>
      <c r="I1479" s="33" t="s">
        <v>1867</v>
      </c>
      <c r="J1479" s="33" t="s">
        <v>1867</v>
      </c>
    </row>
    <row r="1480" spans="1:10" x14ac:dyDescent="0.25">
      <c r="A1480"/>
      <c r="B1480" s="17"/>
      <c r="C1480" s="19">
        <v>2016</v>
      </c>
      <c r="D1480" s="30" t="s">
        <v>1868</v>
      </c>
      <c r="E1480" s="10">
        <v>180924.3</v>
      </c>
      <c r="F1480" s="10">
        <v>30450.999999999996</v>
      </c>
      <c r="G1480" s="10">
        <v>7927.2</v>
      </c>
      <c r="H1480" s="11" t="s">
        <v>147</v>
      </c>
      <c r="I1480" s="33" t="s">
        <v>1867</v>
      </c>
      <c r="J1480" s="28">
        <v>2161.3000000000002</v>
      </c>
    </row>
    <row r="1481" spans="1:10" x14ac:dyDescent="0.25">
      <c r="A1481"/>
      <c r="B1481" s="17"/>
      <c r="C1481" s="19">
        <v>2017</v>
      </c>
      <c r="D1481" s="30" t="s">
        <v>1868</v>
      </c>
      <c r="E1481" s="33" t="s">
        <v>1867</v>
      </c>
      <c r="F1481" s="10">
        <v>20378.7</v>
      </c>
      <c r="G1481" s="10">
        <v>20378.7</v>
      </c>
      <c r="H1481" s="11" t="s">
        <v>147</v>
      </c>
      <c r="I1481" s="33" t="s">
        <v>1867</v>
      </c>
      <c r="J1481" s="33" t="s">
        <v>1867</v>
      </c>
    </row>
    <row r="1482" spans="1:10" x14ac:dyDescent="0.25">
      <c r="A1482"/>
      <c r="B1482" s="17"/>
      <c r="C1482" s="19">
        <v>2018</v>
      </c>
      <c r="D1482" s="30" t="s">
        <v>1868</v>
      </c>
      <c r="E1482" s="30" t="s">
        <v>1867</v>
      </c>
      <c r="F1482" s="10">
        <v>1982.6999999999998</v>
      </c>
      <c r="G1482" s="10">
        <v>1982.6999999999998</v>
      </c>
      <c r="H1482" s="11" t="s">
        <v>147</v>
      </c>
      <c r="I1482" s="33" t="s">
        <v>1867</v>
      </c>
      <c r="J1482" s="33" t="s">
        <v>1867</v>
      </c>
    </row>
    <row r="1483" spans="1:10" x14ac:dyDescent="0.25">
      <c r="A1483" s="22" t="s">
        <v>579</v>
      </c>
      <c r="B1483" s="17" t="s">
        <v>580</v>
      </c>
      <c r="C1483" s="19">
        <v>2013</v>
      </c>
      <c r="D1483" s="30" t="s">
        <v>1868</v>
      </c>
      <c r="E1483" s="34" t="s">
        <v>1867</v>
      </c>
      <c r="F1483" s="34" t="s">
        <v>1867</v>
      </c>
      <c r="G1483" s="10">
        <v>149696.20000000001</v>
      </c>
      <c r="H1483" s="11" t="s">
        <v>1867</v>
      </c>
      <c r="I1483" s="11" t="s">
        <v>1867</v>
      </c>
      <c r="J1483" s="28">
        <v>62796.4</v>
      </c>
    </row>
    <row r="1484" spans="1:10" x14ac:dyDescent="0.25">
      <c r="A1484"/>
      <c r="B1484" s="17"/>
      <c r="C1484" s="19">
        <v>2014</v>
      </c>
      <c r="D1484" s="30" t="s">
        <v>1868</v>
      </c>
      <c r="E1484" s="29" t="s">
        <v>1867</v>
      </c>
      <c r="F1484" s="10">
        <v>390868</v>
      </c>
      <c r="G1484" s="10">
        <v>124920.3</v>
      </c>
      <c r="H1484" s="11" t="s">
        <v>1867</v>
      </c>
      <c r="I1484" s="11" t="s">
        <v>1867</v>
      </c>
      <c r="J1484" s="28">
        <v>60709</v>
      </c>
    </row>
    <row r="1485" spans="1:10" x14ac:dyDescent="0.25">
      <c r="A1485"/>
      <c r="B1485" s="17"/>
      <c r="C1485" s="19">
        <v>2015</v>
      </c>
      <c r="D1485" s="33" t="s">
        <v>1867</v>
      </c>
      <c r="E1485" s="33" t="s">
        <v>1867</v>
      </c>
      <c r="F1485" s="10">
        <v>290196.7</v>
      </c>
      <c r="G1485" s="10">
        <v>103907</v>
      </c>
      <c r="H1485" s="11" t="s">
        <v>147</v>
      </c>
      <c r="I1485" s="28">
        <v>94414.3</v>
      </c>
      <c r="J1485" s="28">
        <f>61351.9-0.1</f>
        <v>61351.8</v>
      </c>
    </row>
    <row r="1486" spans="1:10" x14ac:dyDescent="0.25">
      <c r="A1486"/>
      <c r="B1486" s="17"/>
      <c r="C1486" s="19">
        <v>2016</v>
      </c>
      <c r="D1486" s="30" t="s">
        <v>1868</v>
      </c>
      <c r="E1486" s="10">
        <v>1058725.5</v>
      </c>
      <c r="F1486" s="10">
        <v>840161.19999999984</v>
      </c>
      <c r="G1486" s="10">
        <v>222085.3</v>
      </c>
      <c r="H1486" s="11" t="s">
        <v>147</v>
      </c>
      <c r="I1486" s="28">
        <v>145243.1</v>
      </c>
      <c r="J1486" s="28">
        <v>91555</v>
      </c>
    </row>
    <row r="1487" spans="1:10" x14ac:dyDescent="0.25">
      <c r="A1487"/>
      <c r="B1487" s="17"/>
      <c r="C1487" s="19">
        <v>2017</v>
      </c>
      <c r="D1487" s="30" t="s">
        <v>1868</v>
      </c>
      <c r="E1487" s="33" t="s">
        <v>1867</v>
      </c>
      <c r="F1487" s="33" t="s">
        <v>1867</v>
      </c>
      <c r="G1487" s="10">
        <v>250567.6</v>
      </c>
      <c r="H1487" s="11" t="s">
        <v>1867</v>
      </c>
      <c r="I1487" s="11" t="s">
        <v>1867</v>
      </c>
      <c r="J1487" s="28">
        <v>112481.9</v>
      </c>
    </row>
    <row r="1488" spans="1:10" x14ac:dyDescent="0.25">
      <c r="A1488"/>
      <c r="B1488" s="17"/>
      <c r="C1488" s="19">
        <v>2018</v>
      </c>
      <c r="D1488" s="30" t="s">
        <v>1868</v>
      </c>
      <c r="E1488" s="30" t="s">
        <v>1867</v>
      </c>
      <c r="F1488" s="30" t="s">
        <v>1867</v>
      </c>
      <c r="G1488" s="10">
        <v>248031.8</v>
      </c>
      <c r="H1488" s="11" t="s">
        <v>1867</v>
      </c>
      <c r="I1488" s="11" t="s">
        <v>1867</v>
      </c>
      <c r="J1488" s="28">
        <v>124225.60000000001</v>
      </c>
    </row>
    <row r="1489" spans="1:10" x14ac:dyDescent="0.25">
      <c r="A1489" s="22" t="s">
        <v>581</v>
      </c>
      <c r="B1489" s="17" t="s">
        <v>582</v>
      </c>
      <c r="C1489" s="19">
        <v>2013</v>
      </c>
      <c r="D1489" s="34" t="s">
        <v>1867</v>
      </c>
      <c r="E1489" s="34" t="s">
        <v>1867</v>
      </c>
      <c r="F1489" s="10">
        <v>16556.7</v>
      </c>
      <c r="G1489" s="10">
        <v>6472.1</v>
      </c>
      <c r="H1489" s="11" t="s">
        <v>147</v>
      </c>
      <c r="I1489" s="28">
        <v>3765.8</v>
      </c>
      <c r="J1489" s="28">
        <v>2663.4</v>
      </c>
    </row>
    <row r="1490" spans="1:10" x14ac:dyDescent="0.25">
      <c r="A1490"/>
      <c r="B1490" s="17"/>
      <c r="C1490" s="19">
        <v>2014</v>
      </c>
      <c r="D1490" s="29" t="s">
        <v>1867</v>
      </c>
      <c r="E1490" s="29" t="s">
        <v>1867</v>
      </c>
      <c r="F1490" s="10">
        <v>16829.900000000001</v>
      </c>
      <c r="G1490" s="10">
        <v>11814.4</v>
      </c>
      <c r="H1490" s="11" t="s">
        <v>147</v>
      </c>
      <c r="I1490" s="28">
        <v>3019.4</v>
      </c>
      <c r="J1490" s="28">
        <v>3019.4</v>
      </c>
    </row>
    <row r="1491" spans="1:10" x14ac:dyDescent="0.25">
      <c r="A1491"/>
      <c r="B1491" s="17"/>
      <c r="C1491" s="19">
        <v>2015</v>
      </c>
      <c r="D1491" s="33" t="s">
        <v>1867</v>
      </c>
      <c r="E1491" s="33" t="s">
        <v>1867</v>
      </c>
      <c r="F1491" s="10">
        <v>134357</v>
      </c>
      <c r="G1491" s="10">
        <v>8641.9</v>
      </c>
      <c r="H1491" s="11" t="s">
        <v>147</v>
      </c>
      <c r="I1491" s="28">
        <v>2646.6</v>
      </c>
      <c r="J1491" s="28">
        <v>2646.6</v>
      </c>
    </row>
    <row r="1492" spans="1:10" x14ac:dyDescent="0.25">
      <c r="A1492"/>
      <c r="B1492" s="17"/>
      <c r="C1492" s="19">
        <v>2016</v>
      </c>
      <c r="D1492" s="33" t="s">
        <v>1867</v>
      </c>
      <c r="E1492" s="10">
        <v>5350168.5999999996</v>
      </c>
      <c r="F1492" s="10">
        <v>89401.3</v>
      </c>
      <c r="G1492" s="10">
        <v>9253.7000000000007</v>
      </c>
      <c r="H1492" s="11" t="s">
        <v>147</v>
      </c>
      <c r="I1492" s="28">
        <v>4394.8</v>
      </c>
      <c r="J1492" s="28">
        <v>4394.8</v>
      </c>
    </row>
    <row r="1493" spans="1:10" x14ac:dyDescent="0.25">
      <c r="A1493"/>
      <c r="B1493" s="17"/>
      <c r="C1493" s="19">
        <v>2017</v>
      </c>
      <c r="D1493" s="33" t="s">
        <v>1867</v>
      </c>
      <c r="E1493" s="33" t="s">
        <v>1867</v>
      </c>
      <c r="F1493" s="10">
        <v>39957.699999999997</v>
      </c>
      <c r="G1493" s="10">
        <v>12504.4</v>
      </c>
      <c r="H1493" s="11" t="s">
        <v>147</v>
      </c>
      <c r="I1493" s="28">
        <v>6117.2</v>
      </c>
      <c r="J1493" s="33" t="s">
        <v>1867</v>
      </c>
    </row>
    <row r="1494" spans="1:10" x14ac:dyDescent="0.25">
      <c r="A1494"/>
      <c r="B1494" s="17"/>
      <c r="C1494" s="19">
        <v>2018</v>
      </c>
      <c r="D1494" s="10">
        <v>5526630.4000000004</v>
      </c>
      <c r="E1494" s="10">
        <v>3768780.9</v>
      </c>
      <c r="F1494" s="10">
        <v>37710.300000000003</v>
      </c>
      <c r="G1494" s="10">
        <v>18947.7</v>
      </c>
      <c r="H1494" s="11" t="s">
        <v>147</v>
      </c>
      <c r="I1494" s="28">
        <v>9062.2999999999993</v>
      </c>
      <c r="J1494" s="28">
        <v>8237.7000000000007</v>
      </c>
    </row>
    <row r="1495" spans="1:10" x14ac:dyDescent="0.25">
      <c r="A1495" s="22" t="s">
        <v>583</v>
      </c>
      <c r="B1495" s="17" t="s">
        <v>584</v>
      </c>
      <c r="C1495" s="19">
        <v>2013</v>
      </c>
      <c r="D1495" s="30" t="s">
        <v>1868</v>
      </c>
      <c r="E1495" s="34" t="s">
        <v>1867</v>
      </c>
      <c r="F1495" s="10">
        <v>22405.599999999999</v>
      </c>
      <c r="G1495" s="34" t="s">
        <v>1867</v>
      </c>
      <c r="H1495" s="11" t="s">
        <v>147</v>
      </c>
      <c r="I1495" s="28">
        <v>529</v>
      </c>
      <c r="J1495" s="28">
        <v>529</v>
      </c>
    </row>
    <row r="1496" spans="1:10" x14ac:dyDescent="0.25">
      <c r="A1496"/>
      <c r="B1496" s="17"/>
      <c r="C1496" s="19">
        <v>2014</v>
      </c>
      <c r="D1496" s="30" t="s">
        <v>1868</v>
      </c>
      <c r="E1496" s="29" t="s">
        <v>1867</v>
      </c>
      <c r="F1496" s="10">
        <v>55443.8</v>
      </c>
      <c r="G1496" s="10">
        <v>36629.599999999999</v>
      </c>
      <c r="H1496" s="11" t="s">
        <v>147</v>
      </c>
      <c r="I1496" s="29" t="s">
        <v>1867</v>
      </c>
      <c r="J1496" s="29" t="s">
        <v>1867</v>
      </c>
    </row>
    <row r="1497" spans="1:10" x14ac:dyDescent="0.25">
      <c r="A1497"/>
      <c r="B1497" s="17"/>
      <c r="C1497" s="19">
        <v>2015</v>
      </c>
      <c r="D1497" s="30" t="s">
        <v>1868</v>
      </c>
      <c r="E1497" s="33" t="s">
        <v>1867</v>
      </c>
      <c r="F1497" s="10">
        <v>42491.700000000004</v>
      </c>
      <c r="G1497" s="10">
        <v>8550.1</v>
      </c>
      <c r="H1497" s="11" t="s">
        <v>147</v>
      </c>
      <c r="I1497" s="33" t="s">
        <v>1867</v>
      </c>
      <c r="J1497" s="33" t="s">
        <v>1867</v>
      </c>
    </row>
    <row r="1498" spans="1:10" x14ac:dyDescent="0.25">
      <c r="A1498"/>
      <c r="B1498" s="17"/>
      <c r="C1498" s="19">
        <v>2016</v>
      </c>
      <c r="D1498" s="30" t="s">
        <v>1868</v>
      </c>
      <c r="E1498" s="10">
        <v>263845.5</v>
      </c>
      <c r="F1498" s="10">
        <v>49356.7</v>
      </c>
      <c r="G1498" s="10">
        <v>17228.5</v>
      </c>
      <c r="H1498" s="11" t="s">
        <v>147</v>
      </c>
      <c r="I1498" s="11" t="s">
        <v>1867</v>
      </c>
      <c r="J1498" s="28">
        <v>3336</v>
      </c>
    </row>
    <row r="1499" spans="1:10" x14ac:dyDescent="0.25">
      <c r="A1499"/>
      <c r="B1499" s="17"/>
      <c r="C1499" s="19">
        <v>2017</v>
      </c>
      <c r="D1499" s="30" t="s">
        <v>1868</v>
      </c>
      <c r="E1499" s="33" t="s">
        <v>1867</v>
      </c>
      <c r="F1499" s="10">
        <v>144636.9</v>
      </c>
      <c r="G1499" s="10">
        <v>87394.4</v>
      </c>
      <c r="H1499" s="11" t="s">
        <v>147</v>
      </c>
      <c r="I1499" s="33" t="s">
        <v>1867</v>
      </c>
      <c r="J1499" s="33" t="s">
        <v>1867</v>
      </c>
    </row>
    <row r="1500" spans="1:10" x14ac:dyDescent="0.25">
      <c r="A1500"/>
      <c r="B1500" s="17"/>
      <c r="C1500" s="19">
        <v>2018</v>
      </c>
      <c r="D1500" s="30" t="s">
        <v>1868</v>
      </c>
      <c r="E1500" s="30" t="s">
        <v>1867</v>
      </c>
      <c r="F1500" s="10">
        <v>140077.6</v>
      </c>
      <c r="G1500" s="10">
        <v>75763</v>
      </c>
      <c r="H1500" s="11" t="s">
        <v>147</v>
      </c>
      <c r="I1500" s="33" t="s">
        <v>1867</v>
      </c>
      <c r="J1500" s="33" t="s">
        <v>1867</v>
      </c>
    </row>
    <row r="1501" spans="1:10" x14ac:dyDescent="0.25">
      <c r="A1501" s="22" t="s">
        <v>585</v>
      </c>
      <c r="B1501" s="17" t="s">
        <v>586</v>
      </c>
      <c r="C1501" s="19">
        <v>2013</v>
      </c>
      <c r="D1501" s="30" t="s">
        <v>1868</v>
      </c>
      <c r="E1501" s="10">
        <v>485424.5</v>
      </c>
      <c r="F1501" s="10">
        <v>124763.6</v>
      </c>
      <c r="G1501" s="10">
        <v>50843.8</v>
      </c>
      <c r="H1501" s="11" t="s">
        <v>147</v>
      </c>
      <c r="I1501" s="28">
        <v>43160.1</v>
      </c>
      <c r="J1501" s="28">
        <v>38555.5</v>
      </c>
    </row>
    <row r="1502" spans="1:10" x14ac:dyDescent="0.25">
      <c r="A1502" s="22" t="s">
        <v>587</v>
      </c>
      <c r="B1502" s="17"/>
      <c r="C1502" s="19">
        <v>2014</v>
      </c>
      <c r="D1502" s="30" t="s">
        <v>1868</v>
      </c>
      <c r="E1502" s="29" t="s">
        <v>1867</v>
      </c>
      <c r="F1502" s="10">
        <v>84702.9</v>
      </c>
      <c r="G1502" s="10">
        <v>49680.3</v>
      </c>
      <c r="H1502" s="11" t="s">
        <v>1867</v>
      </c>
      <c r="I1502" s="11" t="s">
        <v>1867</v>
      </c>
      <c r="J1502" s="28">
        <v>36464</v>
      </c>
    </row>
    <row r="1503" spans="1:10" x14ac:dyDescent="0.25">
      <c r="A1503"/>
      <c r="B1503" s="17"/>
      <c r="C1503" s="19">
        <v>2015</v>
      </c>
      <c r="D1503" s="30" t="s">
        <v>1868</v>
      </c>
      <c r="E1503" s="10">
        <v>508419.60000000003</v>
      </c>
      <c r="F1503" s="10">
        <v>157685.70000000001</v>
      </c>
      <c r="G1503" s="10">
        <v>59709</v>
      </c>
      <c r="H1503" s="11" t="s">
        <v>1867</v>
      </c>
      <c r="I1503" s="11" t="s">
        <v>1867</v>
      </c>
      <c r="J1503" s="28">
        <v>33928.800000000003</v>
      </c>
    </row>
    <row r="1504" spans="1:10" x14ac:dyDescent="0.25">
      <c r="A1504"/>
      <c r="B1504" s="17"/>
      <c r="C1504" s="19">
        <v>2016</v>
      </c>
      <c r="D1504" s="30" t="s">
        <v>1868</v>
      </c>
      <c r="E1504" s="10">
        <v>564373.4</v>
      </c>
      <c r="F1504" s="10">
        <v>220617.90000000002</v>
      </c>
      <c r="G1504" s="10">
        <v>88625.8</v>
      </c>
      <c r="H1504" s="11" t="s">
        <v>1867</v>
      </c>
      <c r="I1504" s="11" t="s">
        <v>1867</v>
      </c>
      <c r="J1504" s="28">
        <v>50252</v>
      </c>
    </row>
    <row r="1505" spans="1:10" x14ac:dyDescent="0.25">
      <c r="A1505"/>
      <c r="B1505" s="17"/>
      <c r="C1505" s="19">
        <v>2017</v>
      </c>
      <c r="D1505" s="30" t="s">
        <v>1868</v>
      </c>
      <c r="E1505" s="33" t="s">
        <v>1867</v>
      </c>
      <c r="F1505" s="10">
        <v>311304.7</v>
      </c>
      <c r="G1505" s="10">
        <v>145022.29999999999</v>
      </c>
      <c r="H1505" s="11" t="s">
        <v>147</v>
      </c>
      <c r="I1505" s="33" t="s">
        <v>1867</v>
      </c>
      <c r="J1505" s="28">
        <v>57820.5</v>
      </c>
    </row>
    <row r="1506" spans="1:10" x14ac:dyDescent="0.25">
      <c r="A1506"/>
      <c r="B1506" s="17"/>
      <c r="C1506" s="19">
        <v>2018</v>
      </c>
      <c r="D1506" s="30" t="s">
        <v>1868</v>
      </c>
      <c r="E1506" s="10">
        <v>957730.4</v>
      </c>
      <c r="F1506" s="10">
        <v>311471.40000000002</v>
      </c>
      <c r="G1506" s="10">
        <v>176297.1</v>
      </c>
      <c r="H1506" s="11" t="s">
        <v>147</v>
      </c>
      <c r="I1506" s="28">
        <v>84686.7</v>
      </c>
      <c r="J1506" s="28">
        <v>62344.3</v>
      </c>
    </row>
    <row r="1507" spans="1:10" x14ac:dyDescent="0.25">
      <c r="A1507" s="21" t="s">
        <v>588</v>
      </c>
      <c r="B1507" s="17" t="s">
        <v>589</v>
      </c>
      <c r="C1507" s="19">
        <v>2013</v>
      </c>
      <c r="D1507" s="34" t="s">
        <v>1867</v>
      </c>
      <c r="E1507" s="34" t="s">
        <v>1867</v>
      </c>
      <c r="F1507" s="10">
        <v>110426.7</v>
      </c>
      <c r="G1507" s="10">
        <v>37083.899999999994</v>
      </c>
      <c r="H1507" s="11" t="s">
        <v>147</v>
      </c>
      <c r="I1507" s="28">
        <v>1652.7</v>
      </c>
      <c r="J1507" s="28">
        <v>1652.7</v>
      </c>
    </row>
    <row r="1508" spans="1:10" x14ac:dyDescent="0.25">
      <c r="A1508"/>
      <c r="B1508" s="17"/>
      <c r="C1508" s="19">
        <v>2014</v>
      </c>
      <c r="D1508" s="30" t="s">
        <v>1868</v>
      </c>
      <c r="E1508" s="10">
        <v>1383624.7</v>
      </c>
      <c r="F1508" s="10">
        <v>106527.1</v>
      </c>
      <c r="G1508" s="10">
        <v>49037.7</v>
      </c>
      <c r="H1508" s="11" t="s">
        <v>147</v>
      </c>
      <c r="I1508" s="28">
        <v>2831.1</v>
      </c>
      <c r="J1508" s="28">
        <v>2831.1</v>
      </c>
    </row>
    <row r="1509" spans="1:10" x14ac:dyDescent="0.25">
      <c r="A1509"/>
      <c r="B1509" s="17"/>
      <c r="C1509" s="19">
        <v>2015</v>
      </c>
      <c r="D1509" s="30" t="s">
        <v>1868</v>
      </c>
      <c r="E1509" s="10">
        <v>1448995</v>
      </c>
      <c r="F1509" s="10">
        <v>174923.5</v>
      </c>
      <c r="G1509" s="10">
        <v>38440.400000000001</v>
      </c>
      <c r="H1509" s="11" t="s">
        <v>147</v>
      </c>
      <c r="I1509" s="28">
        <v>11309.9</v>
      </c>
      <c r="J1509" s="28">
        <v>11309.9</v>
      </c>
    </row>
    <row r="1510" spans="1:10" x14ac:dyDescent="0.25">
      <c r="A1510"/>
      <c r="B1510" s="17"/>
      <c r="C1510" s="19">
        <v>2016</v>
      </c>
      <c r="D1510" s="30" t="s">
        <v>1868</v>
      </c>
      <c r="E1510" s="10">
        <v>2193287.6</v>
      </c>
      <c r="F1510" s="10">
        <v>373713.1</v>
      </c>
      <c r="G1510" s="10">
        <v>130911.7</v>
      </c>
      <c r="H1510" s="11" t="s">
        <v>147</v>
      </c>
      <c r="I1510" s="28">
        <v>34072.800000000003</v>
      </c>
      <c r="J1510" s="28">
        <v>34072.800000000003</v>
      </c>
    </row>
    <row r="1511" spans="1:10" x14ac:dyDescent="0.25">
      <c r="A1511"/>
      <c r="B1511" s="17"/>
      <c r="C1511" s="19">
        <v>2017</v>
      </c>
      <c r="D1511" s="33" t="s">
        <v>1867</v>
      </c>
      <c r="E1511" s="33" t="s">
        <v>1867</v>
      </c>
      <c r="F1511" s="10">
        <v>530691.1</v>
      </c>
      <c r="G1511" s="10">
        <v>213546.8</v>
      </c>
      <c r="H1511" s="11" t="s">
        <v>147</v>
      </c>
      <c r="I1511" s="28">
        <v>16182.9</v>
      </c>
      <c r="J1511" s="28">
        <v>16182.9</v>
      </c>
    </row>
    <row r="1512" spans="1:10" x14ac:dyDescent="0.25">
      <c r="A1512"/>
      <c r="B1512" s="17"/>
      <c r="C1512" s="19">
        <v>2018</v>
      </c>
      <c r="D1512" s="30" t="s">
        <v>1867</v>
      </c>
      <c r="E1512" s="30" t="s">
        <v>1867</v>
      </c>
      <c r="F1512" s="10">
        <v>718341.3</v>
      </c>
      <c r="G1512" s="10">
        <v>234879.8</v>
      </c>
      <c r="H1512" s="11" t="s">
        <v>147</v>
      </c>
      <c r="I1512" s="28">
        <v>23356.5</v>
      </c>
      <c r="J1512" s="28">
        <v>23356.5</v>
      </c>
    </row>
    <row r="1513" spans="1:10" x14ac:dyDescent="0.25">
      <c r="A1513" s="22" t="s">
        <v>588</v>
      </c>
      <c r="B1513" s="17" t="s">
        <v>590</v>
      </c>
      <c r="C1513" s="19">
        <v>2013</v>
      </c>
      <c r="D1513" s="34" t="s">
        <v>1867</v>
      </c>
      <c r="E1513" s="34" t="s">
        <v>1867</v>
      </c>
      <c r="F1513" s="10">
        <v>110426.7</v>
      </c>
      <c r="G1513" s="10">
        <v>37083.899999999994</v>
      </c>
      <c r="H1513" s="11" t="s">
        <v>147</v>
      </c>
      <c r="I1513" s="28">
        <v>1652.7</v>
      </c>
      <c r="J1513" s="28">
        <v>1652.7</v>
      </c>
    </row>
    <row r="1514" spans="1:10" x14ac:dyDescent="0.25">
      <c r="A1514"/>
      <c r="B1514" s="17"/>
      <c r="C1514" s="19">
        <v>2014</v>
      </c>
      <c r="D1514" s="30" t="s">
        <v>1868</v>
      </c>
      <c r="E1514" s="10">
        <v>1383624.7</v>
      </c>
      <c r="F1514" s="10">
        <v>106527.1</v>
      </c>
      <c r="G1514" s="10">
        <v>49037.7</v>
      </c>
      <c r="H1514" s="11" t="s">
        <v>147</v>
      </c>
      <c r="I1514" s="28">
        <v>2831.1</v>
      </c>
      <c r="J1514" s="28">
        <v>2831.1</v>
      </c>
    </row>
    <row r="1515" spans="1:10" x14ac:dyDescent="0.25">
      <c r="A1515"/>
      <c r="B1515" s="17"/>
      <c r="C1515" s="19">
        <v>2015</v>
      </c>
      <c r="D1515" s="30" t="s">
        <v>1868</v>
      </c>
      <c r="E1515" s="10">
        <v>1448995</v>
      </c>
      <c r="F1515" s="10">
        <v>174923.5</v>
      </c>
      <c r="G1515" s="10">
        <v>38440.400000000001</v>
      </c>
      <c r="H1515" s="11" t="s">
        <v>147</v>
      </c>
      <c r="I1515" s="28">
        <v>11309.9</v>
      </c>
      <c r="J1515" s="28">
        <v>11309.9</v>
      </c>
    </row>
    <row r="1516" spans="1:10" x14ac:dyDescent="0.25">
      <c r="A1516"/>
      <c r="B1516" s="17"/>
      <c r="C1516" s="19">
        <v>2016</v>
      </c>
      <c r="D1516" s="30" t="s">
        <v>1868</v>
      </c>
      <c r="E1516" s="10">
        <v>2193287.6</v>
      </c>
      <c r="F1516" s="10">
        <v>373713.1</v>
      </c>
      <c r="G1516" s="10">
        <v>130911.7</v>
      </c>
      <c r="H1516" s="11" t="s">
        <v>147</v>
      </c>
      <c r="I1516" s="28">
        <v>34072.800000000003</v>
      </c>
      <c r="J1516" s="28">
        <v>34072.800000000003</v>
      </c>
    </row>
    <row r="1517" spans="1:10" x14ac:dyDescent="0.25">
      <c r="A1517"/>
      <c r="B1517" s="17"/>
      <c r="C1517" s="19">
        <v>2017</v>
      </c>
      <c r="D1517" s="33" t="s">
        <v>1867</v>
      </c>
      <c r="E1517" s="33" t="s">
        <v>1867</v>
      </c>
      <c r="F1517" s="10">
        <v>530691.1</v>
      </c>
      <c r="G1517" s="10">
        <v>213546.8</v>
      </c>
      <c r="H1517" s="11" t="s">
        <v>147</v>
      </c>
      <c r="I1517" s="28">
        <v>16182.9</v>
      </c>
      <c r="J1517" s="28">
        <v>16182.9</v>
      </c>
    </row>
    <row r="1518" spans="1:10" x14ac:dyDescent="0.25">
      <c r="A1518"/>
      <c r="B1518" s="17"/>
      <c r="C1518" s="19">
        <v>2018</v>
      </c>
      <c r="D1518" s="30" t="s">
        <v>1867</v>
      </c>
      <c r="E1518" s="30" t="s">
        <v>1867</v>
      </c>
      <c r="F1518" s="10">
        <v>718341.3</v>
      </c>
      <c r="G1518" s="10">
        <v>234879.8</v>
      </c>
      <c r="H1518" s="11" t="s">
        <v>147</v>
      </c>
      <c r="I1518" s="28">
        <v>23356.5</v>
      </c>
      <c r="J1518" s="28">
        <v>23356.5</v>
      </c>
    </row>
    <row r="1519" spans="1:10" x14ac:dyDescent="0.25">
      <c r="A1519" s="21" t="s">
        <v>591</v>
      </c>
      <c r="B1519" s="17" t="s">
        <v>592</v>
      </c>
      <c r="C1519" s="19">
        <v>2013</v>
      </c>
      <c r="D1519" s="10">
        <v>2593968.0000000005</v>
      </c>
      <c r="E1519" s="34" t="s">
        <v>1867</v>
      </c>
      <c r="F1519" s="34" t="s">
        <v>1867</v>
      </c>
      <c r="G1519" s="10">
        <v>69280.899999999994</v>
      </c>
      <c r="H1519" s="11" t="s">
        <v>1867</v>
      </c>
      <c r="I1519" s="11" t="s">
        <v>1867</v>
      </c>
      <c r="J1519" s="28">
        <v>14349.6</v>
      </c>
    </row>
    <row r="1520" spans="1:10" x14ac:dyDescent="0.25">
      <c r="A1520"/>
      <c r="B1520" s="17"/>
      <c r="C1520" s="19">
        <v>2014</v>
      </c>
      <c r="D1520" s="10">
        <v>3164149.3</v>
      </c>
      <c r="E1520" s="10">
        <v>1892219.7</v>
      </c>
      <c r="F1520" s="10">
        <v>315781.10000000003</v>
      </c>
      <c r="G1520" s="10">
        <v>78397</v>
      </c>
      <c r="H1520" s="11" t="s">
        <v>147</v>
      </c>
      <c r="I1520" s="28">
        <v>32599.200000000001</v>
      </c>
      <c r="J1520" s="28">
        <v>19037.2</v>
      </c>
    </row>
    <row r="1521" spans="1:10" x14ac:dyDescent="0.25">
      <c r="A1521"/>
      <c r="B1521" s="17"/>
      <c r="C1521" s="19">
        <v>2015</v>
      </c>
      <c r="D1521" s="33" t="s">
        <v>1867</v>
      </c>
      <c r="E1521" s="10">
        <v>1473813.3</v>
      </c>
      <c r="F1521" s="33" t="s">
        <v>1867</v>
      </c>
      <c r="G1521" s="10">
        <v>80161.3</v>
      </c>
      <c r="H1521" s="11" t="s">
        <v>1867</v>
      </c>
      <c r="I1521" s="11" t="s">
        <v>1867</v>
      </c>
      <c r="J1521" s="28">
        <v>31046.3</v>
      </c>
    </row>
    <row r="1522" spans="1:10" x14ac:dyDescent="0.25">
      <c r="A1522"/>
      <c r="B1522" s="17"/>
      <c r="C1522" s="19">
        <v>2016</v>
      </c>
      <c r="D1522" s="33" t="s">
        <v>1867</v>
      </c>
      <c r="E1522" s="10">
        <v>5345087.5999999996</v>
      </c>
      <c r="F1522" s="33" t="s">
        <v>1867</v>
      </c>
      <c r="G1522" s="10">
        <v>171232.90000000002</v>
      </c>
      <c r="H1522" s="11" t="s">
        <v>1867</v>
      </c>
      <c r="I1522" s="11" t="s">
        <v>1867</v>
      </c>
      <c r="J1522" s="28">
        <v>41659.800000000003</v>
      </c>
    </row>
    <row r="1523" spans="1:10" x14ac:dyDescent="0.25">
      <c r="A1523"/>
      <c r="B1523" s="17"/>
      <c r="C1523" s="19">
        <v>2017</v>
      </c>
      <c r="D1523" s="33" t="s">
        <v>1867</v>
      </c>
      <c r="E1523" s="10">
        <v>4996040.1000000006</v>
      </c>
      <c r="F1523" s="33" t="s">
        <v>1867</v>
      </c>
      <c r="G1523" s="10">
        <v>177601.19999999998</v>
      </c>
      <c r="H1523" s="11" t="s">
        <v>1867</v>
      </c>
      <c r="I1523" s="11" t="s">
        <v>1867</v>
      </c>
      <c r="J1523" s="28">
        <v>42783.4</v>
      </c>
    </row>
    <row r="1524" spans="1:10" x14ac:dyDescent="0.25">
      <c r="A1524"/>
      <c r="B1524" s="17"/>
      <c r="C1524" s="19">
        <v>2018</v>
      </c>
      <c r="D1524" s="30" t="s">
        <v>1867</v>
      </c>
      <c r="E1524" s="10">
        <v>5533244.6000000006</v>
      </c>
      <c r="F1524" s="30" t="s">
        <v>1867</v>
      </c>
      <c r="G1524" s="10">
        <v>146570.9</v>
      </c>
      <c r="H1524" s="11" t="s">
        <v>1867</v>
      </c>
      <c r="I1524" s="11" t="s">
        <v>1867</v>
      </c>
      <c r="J1524" s="28">
        <v>45255.6</v>
      </c>
    </row>
    <row r="1525" spans="1:10" x14ac:dyDescent="0.25">
      <c r="A1525" s="22" t="s">
        <v>593</v>
      </c>
      <c r="B1525" s="17" t="s">
        <v>594</v>
      </c>
      <c r="C1525" s="19">
        <v>2013</v>
      </c>
      <c r="D1525" s="10">
        <v>2593968</v>
      </c>
      <c r="E1525" s="10">
        <v>418335.5</v>
      </c>
      <c r="F1525" s="10">
        <v>113787.69999999998</v>
      </c>
      <c r="G1525" s="10">
        <v>16780.8</v>
      </c>
      <c r="H1525" s="11" t="s">
        <v>147</v>
      </c>
      <c r="I1525" s="28">
        <v>3986.4</v>
      </c>
      <c r="J1525" s="28">
        <v>3986.4</v>
      </c>
    </row>
    <row r="1526" spans="1:10" x14ac:dyDescent="0.25">
      <c r="A1526"/>
      <c r="B1526" s="17"/>
      <c r="C1526" s="19">
        <v>2014</v>
      </c>
      <c r="D1526" s="10">
        <v>3164149.3</v>
      </c>
      <c r="E1526" s="10">
        <v>312909.40000000002</v>
      </c>
      <c r="F1526" s="10">
        <v>21067.5</v>
      </c>
      <c r="G1526" s="10">
        <v>13648.7</v>
      </c>
      <c r="H1526" s="11" t="s">
        <v>147</v>
      </c>
      <c r="I1526" s="28">
        <v>3654.5</v>
      </c>
      <c r="J1526" s="28">
        <v>3654.5</v>
      </c>
    </row>
    <row r="1527" spans="1:10" x14ac:dyDescent="0.25">
      <c r="A1527"/>
      <c r="B1527" s="17"/>
      <c r="C1527" s="19">
        <v>2015</v>
      </c>
      <c r="D1527" s="33" t="s">
        <v>1867</v>
      </c>
      <c r="E1527" s="33" t="s">
        <v>1867</v>
      </c>
      <c r="F1527" s="10">
        <v>13841</v>
      </c>
      <c r="G1527" s="10">
        <v>9163.2999999999993</v>
      </c>
      <c r="H1527" s="11" t="s">
        <v>147</v>
      </c>
      <c r="I1527" s="28">
        <v>3326.1</v>
      </c>
      <c r="J1527" s="28">
        <v>3326.1</v>
      </c>
    </row>
    <row r="1528" spans="1:10" x14ac:dyDescent="0.25">
      <c r="A1528"/>
      <c r="B1528" s="17"/>
      <c r="C1528" s="19">
        <v>2016</v>
      </c>
      <c r="D1528" s="33" t="s">
        <v>1867</v>
      </c>
      <c r="E1528" s="10">
        <v>3588612.6</v>
      </c>
      <c r="F1528" s="10">
        <v>67086</v>
      </c>
      <c r="G1528" s="10">
        <v>60709.7</v>
      </c>
      <c r="H1528" s="11" t="s">
        <v>147</v>
      </c>
      <c r="I1528" s="28">
        <v>6031.7</v>
      </c>
      <c r="J1528" s="28">
        <v>6031.7</v>
      </c>
    </row>
    <row r="1529" spans="1:10" x14ac:dyDescent="0.25">
      <c r="A1529"/>
      <c r="B1529" s="17"/>
      <c r="C1529" s="19">
        <v>2017</v>
      </c>
      <c r="D1529" s="33" t="s">
        <v>1867</v>
      </c>
      <c r="E1529" s="33" t="s">
        <v>1867</v>
      </c>
      <c r="F1529" s="10">
        <v>50262.100000000006</v>
      </c>
      <c r="G1529" s="10">
        <v>30827.7</v>
      </c>
      <c r="H1529" s="11" t="s">
        <v>147</v>
      </c>
      <c r="I1529" s="28">
        <v>10139.700000000001</v>
      </c>
      <c r="J1529" s="28">
        <v>10139.700000000001</v>
      </c>
    </row>
    <row r="1530" spans="1:10" x14ac:dyDescent="0.25">
      <c r="A1530"/>
      <c r="B1530" s="17"/>
      <c r="C1530" s="19">
        <v>2018</v>
      </c>
      <c r="D1530" s="30" t="s">
        <v>1867</v>
      </c>
      <c r="E1530" s="30" t="s">
        <v>1867</v>
      </c>
      <c r="F1530" s="10">
        <v>66542.900000000009</v>
      </c>
      <c r="G1530" s="10">
        <v>32462.300000000003</v>
      </c>
      <c r="H1530" s="11" t="s">
        <v>147</v>
      </c>
      <c r="I1530" s="28">
        <v>8322.1</v>
      </c>
      <c r="J1530" s="28">
        <v>8322.1</v>
      </c>
    </row>
    <row r="1531" spans="1:10" x14ac:dyDescent="0.25">
      <c r="A1531" s="22" t="s">
        <v>595</v>
      </c>
      <c r="B1531" s="17" t="s">
        <v>596</v>
      </c>
      <c r="C1531" s="19">
        <v>2013</v>
      </c>
      <c r="D1531" s="30" t="s">
        <v>1868</v>
      </c>
      <c r="E1531" s="34" t="s">
        <v>1867</v>
      </c>
      <c r="F1531" s="34" t="s">
        <v>1867</v>
      </c>
      <c r="G1531" s="10">
        <v>52500.100000000006</v>
      </c>
      <c r="H1531" s="11" t="s">
        <v>1867</v>
      </c>
      <c r="I1531" s="11" t="s">
        <v>1867</v>
      </c>
      <c r="J1531" s="28">
        <v>10363.200000000001</v>
      </c>
    </row>
    <row r="1532" spans="1:10" x14ac:dyDescent="0.25">
      <c r="A1532" s="22"/>
      <c r="B1532" s="17"/>
      <c r="C1532" s="19">
        <v>2014</v>
      </c>
      <c r="D1532" s="30" t="s">
        <v>1868</v>
      </c>
      <c r="E1532" s="10">
        <v>1579310.3</v>
      </c>
      <c r="F1532" s="10">
        <v>294713.59999999998</v>
      </c>
      <c r="G1532" s="10">
        <v>64748.3</v>
      </c>
      <c r="H1532" s="11" t="s">
        <v>147</v>
      </c>
      <c r="I1532" s="28">
        <v>28944.7</v>
      </c>
      <c r="J1532" s="28">
        <v>15382.7</v>
      </c>
    </row>
    <row r="1533" spans="1:10" x14ac:dyDescent="0.25">
      <c r="A1533"/>
      <c r="B1533" s="17"/>
      <c r="C1533" s="19">
        <v>2015</v>
      </c>
      <c r="D1533" s="30" t="s">
        <v>1868</v>
      </c>
      <c r="E1533" s="33" t="s">
        <v>1867</v>
      </c>
      <c r="F1533" s="33" t="s">
        <v>1867</v>
      </c>
      <c r="G1533" s="10">
        <v>70998</v>
      </c>
      <c r="H1533" s="11" t="s">
        <v>1867</v>
      </c>
      <c r="I1533" s="11" t="s">
        <v>1867</v>
      </c>
      <c r="J1533" s="28">
        <v>27720.2</v>
      </c>
    </row>
    <row r="1534" spans="1:10" x14ac:dyDescent="0.25">
      <c r="A1534"/>
      <c r="B1534" s="17"/>
      <c r="C1534" s="19">
        <v>2016</v>
      </c>
      <c r="D1534" s="30" t="s">
        <v>1868</v>
      </c>
      <c r="E1534" s="11" t="s">
        <v>1867</v>
      </c>
      <c r="F1534" s="33" t="s">
        <v>1867</v>
      </c>
      <c r="G1534" s="10">
        <v>110523.20000000001</v>
      </c>
      <c r="H1534" s="11" t="s">
        <v>1867</v>
      </c>
      <c r="I1534" s="11" t="s">
        <v>1867</v>
      </c>
      <c r="J1534" s="28">
        <v>35628.1</v>
      </c>
    </row>
    <row r="1535" spans="1:10" x14ac:dyDescent="0.25">
      <c r="A1535"/>
      <c r="B1535" s="17"/>
      <c r="C1535" s="19">
        <v>2017</v>
      </c>
      <c r="D1535" s="30" t="s">
        <v>1868</v>
      </c>
      <c r="E1535" s="33" t="s">
        <v>1867</v>
      </c>
      <c r="F1535" s="33" t="s">
        <v>1867</v>
      </c>
      <c r="G1535" s="10">
        <v>146773.5</v>
      </c>
      <c r="H1535" s="11" t="s">
        <v>1867</v>
      </c>
      <c r="I1535" s="11" t="s">
        <v>1867</v>
      </c>
      <c r="J1535" s="28">
        <v>32643.7</v>
      </c>
    </row>
    <row r="1536" spans="1:10" x14ac:dyDescent="0.25">
      <c r="A1536"/>
      <c r="B1536" s="17"/>
      <c r="C1536" s="19">
        <v>2018</v>
      </c>
      <c r="D1536" s="30" t="s">
        <v>1868</v>
      </c>
      <c r="E1536" s="30" t="s">
        <v>1867</v>
      </c>
      <c r="F1536" s="30" t="s">
        <v>1867</v>
      </c>
      <c r="G1536" s="10">
        <v>114108.6</v>
      </c>
      <c r="H1536" s="11" t="s">
        <v>1867</v>
      </c>
      <c r="I1536" s="11" t="s">
        <v>1867</v>
      </c>
      <c r="J1536" s="28">
        <v>36933.5</v>
      </c>
    </row>
    <row r="1537" spans="1:10" x14ac:dyDescent="0.25">
      <c r="A1537" s="21" t="s">
        <v>597</v>
      </c>
      <c r="B1537" s="17" t="s">
        <v>598</v>
      </c>
      <c r="C1537" s="19">
        <v>2013</v>
      </c>
      <c r="D1537" s="30" t="s">
        <v>1868</v>
      </c>
      <c r="E1537" s="10">
        <v>604234.69999999995</v>
      </c>
      <c r="F1537" s="10">
        <v>225643.90000000002</v>
      </c>
      <c r="G1537" s="10">
        <v>128131.4</v>
      </c>
      <c r="H1537" s="11" t="s">
        <v>147</v>
      </c>
      <c r="I1537" s="28">
        <v>116374.3</v>
      </c>
      <c r="J1537" s="28">
        <v>106176.9</v>
      </c>
    </row>
    <row r="1538" spans="1:10" x14ac:dyDescent="0.25">
      <c r="A1538"/>
      <c r="B1538" s="17"/>
      <c r="C1538" s="19">
        <v>2014</v>
      </c>
      <c r="D1538" s="30" t="s">
        <v>1868</v>
      </c>
      <c r="E1538" s="10">
        <v>662367.1</v>
      </c>
      <c r="F1538" s="10">
        <v>236918.2</v>
      </c>
      <c r="G1538" s="10">
        <v>96704.5</v>
      </c>
      <c r="H1538" s="11" t="s">
        <v>147</v>
      </c>
      <c r="I1538" s="28">
        <v>76000</v>
      </c>
      <c r="J1538" s="28">
        <v>66627.399999999994</v>
      </c>
    </row>
    <row r="1539" spans="1:10" x14ac:dyDescent="0.25">
      <c r="A1539"/>
      <c r="B1539" s="17"/>
      <c r="C1539" s="19">
        <v>2015</v>
      </c>
      <c r="D1539" s="30" t="s">
        <v>1868</v>
      </c>
      <c r="E1539" s="33" t="s">
        <v>1867</v>
      </c>
      <c r="F1539" s="33" t="s">
        <v>1867</v>
      </c>
      <c r="G1539" s="10">
        <v>122220.5</v>
      </c>
      <c r="H1539" s="11" t="s">
        <v>1867</v>
      </c>
      <c r="I1539" s="11" t="s">
        <v>1867</v>
      </c>
      <c r="J1539" s="28">
        <v>96646.399999999994</v>
      </c>
    </row>
    <row r="1540" spans="1:10" x14ac:dyDescent="0.25">
      <c r="A1540"/>
      <c r="B1540" s="17"/>
      <c r="C1540" s="19">
        <v>2016</v>
      </c>
      <c r="D1540" s="30" t="s">
        <v>1868</v>
      </c>
      <c r="E1540" s="11" t="s">
        <v>1867</v>
      </c>
      <c r="F1540" s="33" t="s">
        <v>1867</v>
      </c>
      <c r="G1540" s="10">
        <v>178942.40000000002</v>
      </c>
      <c r="H1540" s="11" t="s">
        <v>1867</v>
      </c>
      <c r="I1540" s="11" t="s">
        <v>1867</v>
      </c>
      <c r="J1540" s="28">
        <v>126608.1</v>
      </c>
    </row>
    <row r="1541" spans="1:10" x14ac:dyDescent="0.25">
      <c r="A1541"/>
      <c r="B1541" s="17"/>
      <c r="C1541" s="19">
        <v>2017</v>
      </c>
      <c r="D1541" s="30" t="s">
        <v>1868</v>
      </c>
      <c r="E1541" s="10">
        <v>853959.6</v>
      </c>
      <c r="F1541" s="10">
        <v>451212.5</v>
      </c>
      <c r="G1541" s="10">
        <v>254122.8</v>
      </c>
      <c r="H1541" s="28">
        <v>10415.5</v>
      </c>
      <c r="I1541" s="28">
        <v>205099.6</v>
      </c>
      <c r="J1541" s="28">
        <v>189534.1</v>
      </c>
    </row>
    <row r="1542" spans="1:10" x14ac:dyDescent="0.25">
      <c r="A1542"/>
      <c r="B1542" s="17"/>
      <c r="C1542" s="19">
        <v>2018</v>
      </c>
      <c r="D1542" s="30" t="s">
        <v>1868</v>
      </c>
      <c r="E1542" s="10">
        <v>995893.6</v>
      </c>
      <c r="F1542" s="10">
        <v>502748.1</v>
      </c>
      <c r="G1542" s="10">
        <v>291250.3</v>
      </c>
      <c r="H1542" s="11" t="s">
        <v>147</v>
      </c>
      <c r="I1542" s="28">
        <v>261551.2</v>
      </c>
      <c r="J1542" s="28">
        <v>235460.4</v>
      </c>
    </row>
    <row r="1543" spans="1:10" x14ac:dyDescent="0.25">
      <c r="A1543" s="22" t="s">
        <v>599</v>
      </c>
      <c r="B1543" s="17" t="s">
        <v>600</v>
      </c>
      <c r="C1543" s="19">
        <v>2013</v>
      </c>
      <c r="D1543" s="30" t="s">
        <v>1868</v>
      </c>
      <c r="E1543" s="34" t="s">
        <v>1867</v>
      </c>
      <c r="F1543" s="10">
        <v>125058.1</v>
      </c>
      <c r="G1543" s="34" t="s">
        <v>1867</v>
      </c>
      <c r="H1543" s="11" t="s">
        <v>147</v>
      </c>
      <c r="I1543" s="28">
        <v>103139.1</v>
      </c>
      <c r="J1543" s="28">
        <f>92941.8-0.1</f>
        <v>92941.7</v>
      </c>
    </row>
    <row r="1544" spans="1:10" x14ac:dyDescent="0.25">
      <c r="A1544"/>
      <c r="B1544" s="17"/>
      <c r="C1544" s="19">
        <v>2014</v>
      </c>
      <c r="D1544" s="30" t="s">
        <v>1868</v>
      </c>
      <c r="E1544" s="29" t="s">
        <v>1867</v>
      </c>
      <c r="F1544" s="10">
        <v>79913.7</v>
      </c>
      <c r="G1544" s="10">
        <v>66075.7</v>
      </c>
      <c r="H1544" s="11" t="s">
        <v>147</v>
      </c>
      <c r="I1544" s="29" t="s">
        <v>1867</v>
      </c>
      <c r="J1544" s="28">
        <v>56749.2</v>
      </c>
    </row>
    <row r="1545" spans="1:10" x14ac:dyDescent="0.25">
      <c r="A1545"/>
      <c r="B1545" s="17"/>
      <c r="C1545" s="19">
        <v>2015</v>
      </c>
      <c r="D1545" s="30" t="s">
        <v>1868</v>
      </c>
      <c r="E1545" s="33" t="s">
        <v>1867</v>
      </c>
      <c r="F1545" s="33" t="s">
        <v>1867</v>
      </c>
      <c r="G1545" s="10">
        <v>84407.299999999988</v>
      </c>
      <c r="H1545" s="11" t="s">
        <v>1867</v>
      </c>
      <c r="I1545" s="11" t="s">
        <v>1867</v>
      </c>
      <c r="J1545" s="28">
        <f>72583-0.1</f>
        <v>72582.899999999994</v>
      </c>
    </row>
    <row r="1546" spans="1:10" x14ac:dyDescent="0.25">
      <c r="A1546"/>
      <c r="B1546" s="17"/>
      <c r="C1546" s="19">
        <v>2016</v>
      </c>
      <c r="D1546" s="30" t="s">
        <v>1868</v>
      </c>
      <c r="E1546" s="11" t="s">
        <v>1867</v>
      </c>
      <c r="F1546" s="33" t="s">
        <v>1867</v>
      </c>
      <c r="G1546" s="10">
        <v>124102.19999999998</v>
      </c>
      <c r="H1546" s="11" t="s">
        <v>1867</v>
      </c>
      <c r="I1546" s="11" t="s">
        <v>1867</v>
      </c>
      <c r="J1546" s="28">
        <v>101384.59999999999</v>
      </c>
    </row>
    <row r="1547" spans="1:10" x14ac:dyDescent="0.25">
      <c r="A1547"/>
      <c r="B1547" s="17"/>
      <c r="C1547" s="19">
        <v>2017</v>
      </c>
      <c r="D1547" s="30" t="s">
        <v>1868</v>
      </c>
      <c r="E1547" s="10">
        <v>103033</v>
      </c>
      <c r="F1547" s="10">
        <v>257657.1</v>
      </c>
      <c r="G1547" s="10">
        <v>192258</v>
      </c>
      <c r="H1547" s="28">
        <v>10415.5</v>
      </c>
      <c r="I1547" s="28">
        <v>174805.6</v>
      </c>
      <c r="J1547" s="28">
        <v>159240.1</v>
      </c>
    </row>
    <row r="1548" spans="1:10" x14ac:dyDescent="0.25">
      <c r="A1548"/>
      <c r="B1548" s="17"/>
      <c r="C1548" s="19">
        <v>2018</v>
      </c>
      <c r="D1548" s="30" t="s">
        <v>1868</v>
      </c>
      <c r="E1548" s="10">
        <v>117615</v>
      </c>
      <c r="F1548" s="10">
        <v>345944.2</v>
      </c>
      <c r="G1548" s="10">
        <v>224505.30000000002</v>
      </c>
      <c r="H1548" s="11" t="s">
        <v>147</v>
      </c>
      <c r="I1548" s="28">
        <v>230389.4</v>
      </c>
      <c r="J1548" s="28">
        <v>204298.6</v>
      </c>
    </row>
    <row r="1549" spans="1:10" x14ac:dyDescent="0.25">
      <c r="A1549" s="22" t="s">
        <v>601</v>
      </c>
      <c r="B1549" s="17" t="s">
        <v>602</v>
      </c>
      <c r="C1549" s="19">
        <v>2013</v>
      </c>
      <c r="D1549" s="30" t="s">
        <v>1868</v>
      </c>
      <c r="E1549" s="34" t="s">
        <v>1867</v>
      </c>
      <c r="F1549" s="30" t="s">
        <v>1868</v>
      </c>
      <c r="G1549" s="30" t="s">
        <v>1868</v>
      </c>
      <c r="H1549" s="11" t="s">
        <v>147</v>
      </c>
      <c r="I1549" s="11" t="s">
        <v>147</v>
      </c>
      <c r="J1549" s="11" t="s">
        <v>147</v>
      </c>
    </row>
    <row r="1550" spans="1:10" x14ac:dyDescent="0.25">
      <c r="A1550"/>
      <c r="B1550" s="17"/>
      <c r="C1550" s="19">
        <v>2014</v>
      </c>
      <c r="D1550" s="30" t="s">
        <v>1868</v>
      </c>
      <c r="E1550" s="29" t="s">
        <v>1867</v>
      </c>
      <c r="F1550" s="10">
        <v>0</v>
      </c>
      <c r="G1550" s="10">
        <v>0</v>
      </c>
      <c r="H1550" s="11" t="s">
        <v>147</v>
      </c>
      <c r="I1550" s="11" t="s">
        <v>1867</v>
      </c>
      <c r="J1550" s="11" t="s">
        <v>1867</v>
      </c>
    </row>
    <row r="1551" spans="1:10" x14ac:dyDescent="0.25">
      <c r="A1551"/>
      <c r="B1551" s="17"/>
      <c r="C1551" s="19">
        <v>2015</v>
      </c>
      <c r="D1551" s="30" t="s">
        <v>1868</v>
      </c>
      <c r="E1551" s="33" t="s">
        <v>1867</v>
      </c>
      <c r="F1551" s="10">
        <v>0</v>
      </c>
      <c r="G1551" s="10">
        <v>0</v>
      </c>
      <c r="H1551" s="11" t="s">
        <v>147</v>
      </c>
      <c r="I1551" s="33" t="s">
        <v>1867</v>
      </c>
      <c r="J1551" s="33" t="s">
        <v>1867</v>
      </c>
    </row>
    <row r="1552" spans="1:10" x14ac:dyDescent="0.25">
      <c r="A1552"/>
      <c r="B1552" s="17"/>
      <c r="C1552" s="19">
        <v>2016</v>
      </c>
      <c r="D1552" s="30" t="s">
        <v>1868</v>
      </c>
      <c r="E1552" s="10">
        <v>541482.80000000005</v>
      </c>
      <c r="F1552" s="10">
        <v>846.1</v>
      </c>
      <c r="G1552" s="10">
        <v>846.1</v>
      </c>
      <c r="H1552" s="11" t="s">
        <v>147</v>
      </c>
      <c r="I1552" s="11" t="s">
        <v>1867</v>
      </c>
      <c r="J1552" s="11" t="s">
        <v>1867</v>
      </c>
    </row>
    <row r="1553" spans="1:10" x14ac:dyDescent="0.25">
      <c r="A1553"/>
      <c r="B1553" s="17"/>
      <c r="C1553" s="19">
        <v>2017</v>
      </c>
      <c r="D1553" s="30" t="s">
        <v>1868</v>
      </c>
      <c r="E1553" s="33" t="s">
        <v>1867</v>
      </c>
      <c r="F1553" s="10">
        <v>15342.3</v>
      </c>
      <c r="G1553" s="10">
        <v>2284.6000000000004</v>
      </c>
      <c r="H1553" s="11" t="s">
        <v>147</v>
      </c>
      <c r="I1553" s="33" t="s">
        <v>1867</v>
      </c>
      <c r="J1553" s="33" t="s">
        <v>1867</v>
      </c>
    </row>
    <row r="1554" spans="1:10" x14ac:dyDescent="0.25">
      <c r="A1554"/>
      <c r="B1554" s="17"/>
      <c r="C1554" s="19">
        <v>2018</v>
      </c>
      <c r="D1554" s="30" t="s">
        <v>1868</v>
      </c>
      <c r="E1554" s="30" t="s">
        <v>1867</v>
      </c>
      <c r="F1554" s="10">
        <v>28770.100000000002</v>
      </c>
      <c r="G1554" s="10">
        <v>6220.4</v>
      </c>
      <c r="H1554" s="11" t="s">
        <v>147</v>
      </c>
      <c r="I1554" s="33" t="s">
        <v>1867</v>
      </c>
      <c r="J1554" s="33" t="s">
        <v>1867</v>
      </c>
    </row>
    <row r="1555" spans="1:10" x14ac:dyDescent="0.25">
      <c r="A1555" s="22" t="s">
        <v>603</v>
      </c>
      <c r="B1555" s="17" t="s">
        <v>604</v>
      </c>
      <c r="C1555" s="19">
        <v>2013</v>
      </c>
      <c r="D1555" s="30" t="s">
        <v>1868</v>
      </c>
      <c r="E1555" s="10">
        <v>105628</v>
      </c>
      <c r="F1555" s="10">
        <v>25848.2</v>
      </c>
      <c r="G1555" s="10">
        <v>9236.2000000000007</v>
      </c>
      <c r="H1555" s="11" t="s">
        <v>147</v>
      </c>
      <c r="I1555" s="28">
        <v>4221.5</v>
      </c>
      <c r="J1555" s="28">
        <v>4221.5</v>
      </c>
    </row>
    <row r="1556" spans="1:10" x14ac:dyDescent="0.25">
      <c r="A1556"/>
      <c r="B1556" s="17"/>
      <c r="C1556" s="19">
        <v>2014</v>
      </c>
      <c r="D1556" s="30" t="s">
        <v>1868</v>
      </c>
      <c r="E1556" s="29" t="s">
        <v>1867</v>
      </c>
      <c r="F1556" s="10">
        <v>19469</v>
      </c>
      <c r="G1556" s="10">
        <v>9308.0999999999985</v>
      </c>
      <c r="H1556" s="11" t="s">
        <v>147</v>
      </c>
      <c r="I1556" s="11" t="s">
        <v>1867</v>
      </c>
      <c r="J1556" s="29" t="s">
        <v>1867</v>
      </c>
    </row>
    <row r="1557" spans="1:10" x14ac:dyDescent="0.25">
      <c r="A1557"/>
      <c r="B1557" s="17"/>
      <c r="C1557" s="19">
        <v>2015</v>
      </c>
      <c r="D1557" s="30" t="s">
        <v>1868</v>
      </c>
      <c r="E1557" s="33" t="s">
        <v>1867</v>
      </c>
      <c r="F1557" s="10">
        <v>39599.200000000004</v>
      </c>
      <c r="G1557" s="10">
        <v>15352.1</v>
      </c>
      <c r="H1557" s="11" t="s">
        <v>147</v>
      </c>
      <c r="I1557" s="33" t="s">
        <v>1867</v>
      </c>
      <c r="J1557" s="28">
        <v>6686.9</v>
      </c>
    </row>
    <row r="1558" spans="1:10" x14ac:dyDescent="0.25">
      <c r="A1558"/>
      <c r="B1558" s="17"/>
      <c r="C1558" s="19">
        <v>2016</v>
      </c>
      <c r="D1558" s="30" t="s">
        <v>1868</v>
      </c>
      <c r="E1558" s="10">
        <v>99419.199999999997</v>
      </c>
      <c r="F1558" s="10">
        <v>62658.6</v>
      </c>
      <c r="G1558" s="10">
        <v>19019.7</v>
      </c>
      <c r="H1558" s="11" t="s">
        <v>147</v>
      </c>
      <c r="I1558" s="33" t="s">
        <v>1867</v>
      </c>
      <c r="J1558" s="28">
        <v>7761.6</v>
      </c>
    </row>
    <row r="1559" spans="1:10" x14ac:dyDescent="0.25">
      <c r="A1559"/>
      <c r="B1559" s="17"/>
      <c r="C1559" s="19">
        <v>2017</v>
      </c>
      <c r="D1559" s="30" t="s">
        <v>1868</v>
      </c>
      <c r="E1559" s="33" t="s">
        <v>1867</v>
      </c>
      <c r="F1559" s="10">
        <v>55025.4</v>
      </c>
      <c r="G1559" s="10">
        <v>17800.699999999997</v>
      </c>
      <c r="H1559" s="11" t="s">
        <v>147</v>
      </c>
      <c r="I1559" s="33" t="s">
        <v>1867</v>
      </c>
      <c r="J1559" s="28">
        <v>7862.4</v>
      </c>
    </row>
    <row r="1560" spans="1:10" x14ac:dyDescent="0.25">
      <c r="A1560"/>
      <c r="B1560" s="17"/>
      <c r="C1560" s="19">
        <v>2018</v>
      </c>
      <c r="D1560" s="30" t="s">
        <v>1868</v>
      </c>
      <c r="E1560" s="30" t="s">
        <v>1867</v>
      </c>
      <c r="F1560" s="10">
        <v>45959</v>
      </c>
      <c r="G1560" s="30" t="s">
        <v>1867</v>
      </c>
      <c r="H1560" s="11" t="s">
        <v>147</v>
      </c>
      <c r="I1560" s="30" t="s">
        <v>1867</v>
      </c>
      <c r="J1560" s="30" t="s">
        <v>1867</v>
      </c>
    </row>
    <row r="1561" spans="1:10" x14ac:dyDescent="0.25">
      <c r="A1561" s="22" t="s">
        <v>605</v>
      </c>
      <c r="B1561" s="17" t="s">
        <v>606</v>
      </c>
      <c r="C1561" s="19">
        <v>2013</v>
      </c>
      <c r="D1561" s="30" t="s">
        <v>1868</v>
      </c>
      <c r="E1561" s="30" t="s">
        <v>1868</v>
      </c>
      <c r="F1561" s="10">
        <v>22265.1</v>
      </c>
      <c r="G1561" s="10">
        <v>11291.3</v>
      </c>
      <c r="H1561" s="11" t="s">
        <v>147</v>
      </c>
      <c r="I1561" s="28">
        <v>3038.9</v>
      </c>
      <c r="J1561" s="28">
        <v>3038.9</v>
      </c>
    </row>
    <row r="1562" spans="1:10" x14ac:dyDescent="0.25">
      <c r="A1562"/>
      <c r="B1562" s="17"/>
      <c r="C1562" s="19">
        <v>2014</v>
      </c>
      <c r="D1562" s="30" t="s">
        <v>1868</v>
      </c>
      <c r="E1562" s="30" t="s">
        <v>1868</v>
      </c>
      <c r="F1562" s="10">
        <v>105276.9</v>
      </c>
      <c r="G1562" s="10">
        <v>17114</v>
      </c>
      <c r="H1562" s="11" t="s">
        <v>147</v>
      </c>
      <c r="I1562" s="29" t="s">
        <v>1867</v>
      </c>
      <c r="J1562" s="29" t="s">
        <v>1867</v>
      </c>
    </row>
    <row r="1563" spans="1:10" x14ac:dyDescent="0.25">
      <c r="A1563"/>
      <c r="B1563" s="17"/>
      <c r="C1563" s="19">
        <v>2015</v>
      </c>
      <c r="D1563" s="30" t="s">
        <v>1868</v>
      </c>
      <c r="E1563" s="30" t="s">
        <v>1868</v>
      </c>
      <c r="F1563" s="10">
        <v>94552.2</v>
      </c>
      <c r="G1563" s="10">
        <v>7240.5</v>
      </c>
      <c r="H1563" s="11" t="s">
        <v>147</v>
      </c>
      <c r="I1563" s="33" t="s">
        <v>1867</v>
      </c>
      <c r="J1563" s="33" t="s">
        <v>1867</v>
      </c>
    </row>
    <row r="1564" spans="1:10" x14ac:dyDescent="0.25">
      <c r="A1564"/>
      <c r="B1564" s="17"/>
      <c r="C1564" s="19">
        <v>2016</v>
      </c>
      <c r="D1564" s="30" t="s">
        <v>1868</v>
      </c>
      <c r="E1564" s="30" t="s">
        <v>1868</v>
      </c>
      <c r="F1564" s="10">
        <v>38561.4</v>
      </c>
      <c r="G1564" s="10">
        <v>18915.2</v>
      </c>
      <c r="H1564" s="11" t="s">
        <v>147</v>
      </c>
      <c r="I1564" s="33" t="s">
        <v>1867</v>
      </c>
      <c r="J1564" s="28">
        <v>3949.9</v>
      </c>
    </row>
    <row r="1565" spans="1:10" x14ac:dyDescent="0.25">
      <c r="A1565"/>
      <c r="B1565" s="17"/>
      <c r="C1565" s="19">
        <v>2017</v>
      </c>
      <c r="D1565" s="30" t="s">
        <v>1868</v>
      </c>
      <c r="E1565" s="30" t="s">
        <v>1868</v>
      </c>
      <c r="F1565" s="10">
        <v>44344.1</v>
      </c>
      <c r="G1565" s="10">
        <v>21595.8</v>
      </c>
      <c r="H1565" s="11" t="s">
        <v>147</v>
      </c>
      <c r="I1565" s="28">
        <v>5933</v>
      </c>
      <c r="J1565" s="28">
        <v>5933</v>
      </c>
    </row>
    <row r="1566" spans="1:10" x14ac:dyDescent="0.25">
      <c r="A1566"/>
      <c r="B1566" s="17"/>
      <c r="C1566" s="19">
        <v>2018</v>
      </c>
      <c r="D1566" s="30" t="s">
        <v>1868</v>
      </c>
      <c r="E1566" s="30" t="s">
        <v>1868</v>
      </c>
      <c r="F1566" s="10">
        <v>45578.200000000004</v>
      </c>
      <c r="G1566" s="10">
        <v>26282</v>
      </c>
      <c r="H1566" s="11" t="s">
        <v>147</v>
      </c>
      <c r="I1566" s="28">
        <v>3827.8</v>
      </c>
      <c r="J1566" s="28">
        <v>3827.8</v>
      </c>
    </row>
    <row r="1567" spans="1:10" x14ac:dyDescent="0.25">
      <c r="A1567" s="22" t="s">
        <v>607</v>
      </c>
      <c r="B1567" s="17" t="s">
        <v>608</v>
      </c>
      <c r="C1567" s="19">
        <v>2013</v>
      </c>
      <c r="D1567" s="30" t="s">
        <v>1868</v>
      </c>
      <c r="E1567" s="30" t="s">
        <v>1868</v>
      </c>
      <c r="F1567" s="10">
        <v>52472.5</v>
      </c>
      <c r="G1567" s="10">
        <v>7004.8</v>
      </c>
      <c r="H1567" s="11" t="s">
        <v>147</v>
      </c>
      <c r="I1567" s="28">
        <v>5974.8</v>
      </c>
      <c r="J1567" s="28">
        <v>5974.8</v>
      </c>
    </row>
    <row r="1568" spans="1:10" x14ac:dyDescent="0.25">
      <c r="A1568"/>
      <c r="B1568" s="17"/>
      <c r="C1568" s="19">
        <v>2014</v>
      </c>
      <c r="D1568" s="30" t="s">
        <v>1868</v>
      </c>
      <c r="E1568" s="30" t="s">
        <v>1868</v>
      </c>
      <c r="F1568" s="10">
        <v>32258.600000000002</v>
      </c>
      <c r="G1568" s="10">
        <v>4206.7</v>
      </c>
      <c r="H1568" s="11" t="s">
        <v>147</v>
      </c>
      <c r="I1568" s="28">
        <v>3725.5</v>
      </c>
      <c r="J1568" s="28">
        <v>3725.5</v>
      </c>
    </row>
    <row r="1569" spans="1:10" x14ac:dyDescent="0.25">
      <c r="A1569"/>
      <c r="B1569" s="17"/>
      <c r="C1569" s="19">
        <v>2015</v>
      </c>
      <c r="D1569" s="30" t="s">
        <v>1868</v>
      </c>
      <c r="E1569" s="30" t="s">
        <v>1868</v>
      </c>
      <c r="F1569" s="10">
        <v>52147.8</v>
      </c>
      <c r="G1569" s="10">
        <v>15220.6</v>
      </c>
      <c r="H1569" s="11" t="s">
        <v>147</v>
      </c>
      <c r="I1569" s="28">
        <v>14683.4</v>
      </c>
      <c r="J1569" s="28">
        <v>14683.4</v>
      </c>
    </row>
    <row r="1570" spans="1:10" x14ac:dyDescent="0.25">
      <c r="A1570"/>
      <c r="B1570" s="17"/>
      <c r="C1570" s="19">
        <v>2016</v>
      </c>
      <c r="D1570" s="30" t="s">
        <v>1868</v>
      </c>
      <c r="E1570" s="30" t="s">
        <v>1868</v>
      </c>
      <c r="F1570" s="10">
        <v>73935.100000000006</v>
      </c>
      <c r="G1570" s="10">
        <v>16059.2</v>
      </c>
      <c r="H1570" s="11" t="s">
        <v>147</v>
      </c>
      <c r="I1570" s="28">
        <v>12665.9</v>
      </c>
      <c r="J1570" s="28">
        <v>12665.9</v>
      </c>
    </row>
    <row r="1571" spans="1:10" x14ac:dyDescent="0.25">
      <c r="A1571"/>
      <c r="B1571" s="17"/>
      <c r="C1571" s="19">
        <v>2017</v>
      </c>
      <c r="D1571" s="30" t="s">
        <v>1868</v>
      </c>
      <c r="E1571" s="30" t="s">
        <v>1868</v>
      </c>
      <c r="F1571" s="10">
        <v>78843.600000000006</v>
      </c>
      <c r="G1571" s="10">
        <v>20183.7</v>
      </c>
      <c r="H1571" s="11" t="s">
        <v>147</v>
      </c>
      <c r="I1571" s="28">
        <v>15156.2</v>
      </c>
      <c r="J1571" s="33" t="s">
        <v>1867</v>
      </c>
    </row>
    <row r="1572" spans="1:10" x14ac:dyDescent="0.25">
      <c r="A1572"/>
      <c r="B1572" s="17"/>
      <c r="C1572" s="19">
        <v>2018</v>
      </c>
      <c r="D1572" s="30" t="s">
        <v>1868</v>
      </c>
      <c r="E1572" s="30" t="s">
        <v>1867</v>
      </c>
      <c r="F1572" s="30" t="s">
        <v>1867</v>
      </c>
      <c r="G1572" s="10">
        <v>23564.800000000003</v>
      </c>
      <c r="H1572" s="11" t="s">
        <v>147</v>
      </c>
      <c r="I1572" s="33" t="s">
        <v>1867</v>
      </c>
      <c r="J1572" s="33" t="s">
        <v>1867</v>
      </c>
    </row>
    <row r="1573" spans="1:10" x14ac:dyDescent="0.25">
      <c r="A1573" s="21" t="s">
        <v>609</v>
      </c>
      <c r="B1573" s="17" t="s">
        <v>610</v>
      </c>
      <c r="C1573" s="19">
        <v>2013</v>
      </c>
      <c r="D1573" s="10">
        <v>7625641.0999999996</v>
      </c>
      <c r="E1573" s="10">
        <v>973829.20000000007</v>
      </c>
      <c r="F1573" s="34" t="s">
        <v>1867</v>
      </c>
      <c r="G1573" s="10">
        <v>32464.300000000003</v>
      </c>
      <c r="H1573" s="11" t="s">
        <v>147</v>
      </c>
      <c r="I1573" s="11" t="s">
        <v>1867</v>
      </c>
      <c r="J1573" s="28">
        <v>12448.1</v>
      </c>
    </row>
    <row r="1574" spans="1:10" x14ac:dyDescent="0.25">
      <c r="A1574"/>
      <c r="B1574" s="17"/>
      <c r="C1574" s="19">
        <v>2014</v>
      </c>
      <c r="D1574" s="10">
        <v>6985235.2000000002</v>
      </c>
      <c r="E1574" s="10">
        <v>2251086.7000000002</v>
      </c>
      <c r="F1574" s="10">
        <v>112608.09999999999</v>
      </c>
      <c r="G1574" s="10">
        <v>36745.699999999997</v>
      </c>
      <c r="H1574" s="11" t="s">
        <v>147</v>
      </c>
      <c r="I1574" s="28">
        <v>12512.4</v>
      </c>
      <c r="J1574" s="28">
        <v>10790.5</v>
      </c>
    </row>
    <row r="1575" spans="1:10" x14ac:dyDescent="0.25">
      <c r="A1575"/>
      <c r="B1575" s="17"/>
      <c r="C1575" s="19">
        <v>2015</v>
      </c>
      <c r="D1575" s="10">
        <v>8747213.9000000004</v>
      </c>
      <c r="E1575" s="10">
        <v>3116229.6</v>
      </c>
      <c r="F1575" s="10">
        <v>263194.3</v>
      </c>
      <c r="G1575" s="10">
        <v>35753.700000000004</v>
      </c>
      <c r="H1575" s="11" t="s">
        <v>147</v>
      </c>
      <c r="I1575" s="28">
        <v>19587.900000000001</v>
      </c>
      <c r="J1575" s="28">
        <v>19587.900000000001</v>
      </c>
    </row>
    <row r="1576" spans="1:10" x14ac:dyDescent="0.25">
      <c r="A1576"/>
      <c r="B1576" s="17"/>
      <c r="C1576" s="19">
        <v>2016</v>
      </c>
      <c r="D1576" s="10">
        <v>10098308.9</v>
      </c>
      <c r="E1576" s="10">
        <v>4368456.4000000004</v>
      </c>
      <c r="F1576" s="10">
        <v>614141.4</v>
      </c>
      <c r="G1576" s="10">
        <v>142895.9</v>
      </c>
      <c r="H1576" s="11" t="s">
        <v>147</v>
      </c>
      <c r="I1576" s="28">
        <v>22951</v>
      </c>
      <c r="J1576" s="28">
        <v>21799.8</v>
      </c>
    </row>
    <row r="1577" spans="1:10" x14ac:dyDescent="0.25">
      <c r="A1577"/>
      <c r="B1577" s="17"/>
      <c r="C1577" s="19">
        <v>2017</v>
      </c>
      <c r="D1577" s="10">
        <v>10764439.6</v>
      </c>
      <c r="E1577" s="10">
        <v>5086468.9000000004</v>
      </c>
      <c r="F1577" s="10">
        <v>552754.30000000005</v>
      </c>
      <c r="G1577" s="10">
        <v>136716.5</v>
      </c>
      <c r="H1577" s="11" t="s">
        <v>147</v>
      </c>
      <c r="I1577" s="28">
        <v>42330.3</v>
      </c>
      <c r="J1577" s="28">
        <v>40510.400000000001</v>
      </c>
    </row>
    <row r="1578" spans="1:10" x14ac:dyDescent="0.25">
      <c r="A1578"/>
      <c r="B1578" s="17"/>
      <c r="C1578" s="19">
        <v>2018</v>
      </c>
      <c r="D1578" s="10">
        <v>12206546.699999999</v>
      </c>
      <c r="E1578" s="10">
        <v>5073113.5999999996</v>
      </c>
      <c r="F1578" s="10">
        <v>917811.7</v>
      </c>
      <c r="G1578" s="10">
        <v>86297.700000000012</v>
      </c>
      <c r="H1578" s="11" t="s">
        <v>147</v>
      </c>
      <c r="I1578" s="28">
        <v>33162.199999999997</v>
      </c>
      <c r="J1578" s="28">
        <v>31985.9</v>
      </c>
    </row>
    <row r="1579" spans="1:10" x14ac:dyDescent="0.25">
      <c r="A1579" s="22" t="s">
        <v>611</v>
      </c>
      <c r="B1579" s="17" t="s">
        <v>612</v>
      </c>
      <c r="C1579" s="19">
        <v>2013</v>
      </c>
      <c r="D1579" s="34" t="s">
        <v>1867</v>
      </c>
      <c r="E1579" s="34" t="s">
        <v>1867</v>
      </c>
      <c r="F1579" s="34" t="s">
        <v>1867</v>
      </c>
      <c r="G1579" s="34" t="s">
        <v>1867</v>
      </c>
      <c r="H1579" s="11" t="s">
        <v>147</v>
      </c>
      <c r="I1579" s="11" t="s">
        <v>1867</v>
      </c>
      <c r="J1579" s="11" t="s">
        <v>1867</v>
      </c>
    </row>
    <row r="1580" spans="1:10" x14ac:dyDescent="0.25">
      <c r="A1580"/>
      <c r="B1580" s="17"/>
      <c r="C1580" s="19">
        <v>2014</v>
      </c>
      <c r="D1580" s="29" t="s">
        <v>1867</v>
      </c>
      <c r="E1580" s="29" t="s">
        <v>1867</v>
      </c>
      <c r="F1580" s="10">
        <v>16743.599999999999</v>
      </c>
      <c r="G1580" s="29" t="s">
        <v>1867</v>
      </c>
      <c r="H1580" s="11" t="s">
        <v>147</v>
      </c>
      <c r="I1580" s="11" t="s">
        <v>1867</v>
      </c>
      <c r="J1580" s="11" t="s">
        <v>1867</v>
      </c>
    </row>
    <row r="1581" spans="1:10" x14ac:dyDescent="0.25">
      <c r="A1581"/>
      <c r="B1581" s="17"/>
      <c r="C1581" s="19">
        <v>2015</v>
      </c>
      <c r="D1581" s="33" t="s">
        <v>1867</v>
      </c>
      <c r="E1581" s="33" t="s">
        <v>1867</v>
      </c>
      <c r="F1581" s="10">
        <v>5792.9000000000005</v>
      </c>
      <c r="G1581" s="10">
        <v>7639.5</v>
      </c>
      <c r="H1581" s="11" t="s">
        <v>147</v>
      </c>
      <c r="I1581" s="28">
        <v>5701.1</v>
      </c>
      <c r="J1581" s="28">
        <v>5701.1</v>
      </c>
    </row>
    <row r="1582" spans="1:10" x14ac:dyDescent="0.25">
      <c r="A1582"/>
      <c r="B1582" s="17"/>
      <c r="C1582" s="19">
        <v>2016</v>
      </c>
      <c r="D1582" s="10">
        <v>10098308.9</v>
      </c>
      <c r="E1582" s="10">
        <v>2696574.8000000003</v>
      </c>
      <c r="F1582" s="10">
        <v>82899.5</v>
      </c>
      <c r="G1582" s="10">
        <v>82359</v>
      </c>
      <c r="H1582" s="11" t="s">
        <v>147</v>
      </c>
      <c r="I1582" s="28">
        <v>8071.6</v>
      </c>
      <c r="J1582" s="28">
        <v>8071.6</v>
      </c>
    </row>
    <row r="1583" spans="1:10" x14ac:dyDescent="0.25">
      <c r="A1583"/>
      <c r="B1583" s="17"/>
      <c r="C1583" s="19">
        <v>2017</v>
      </c>
      <c r="D1583" s="10">
        <v>10764439.6</v>
      </c>
      <c r="E1583" s="10">
        <v>3285776.4</v>
      </c>
      <c r="F1583" s="10">
        <v>68641</v>
      </c>
      <c r="G1583" s="10">
        <v>62534.600000000006</v>
      </c>
      <c r="H1583" s="11" t="s">
        <v>147</v>
      </c>
      <c r="I1583" s="28">
        <v>19946.7</v>
      </c>
      <c r="J1583" s="28">
        <v>19946.7</v>
      </c>
    </row>
    <row r="1584" spans="1:10" x14ac:dyDescent="0.25">
      <c r="A1584"/>
      <c r="B1584" s="17"/>
      <c r="C1584" s="19">
        <v>2018</v>
      </c>
      <c r="D1584" s="10">
        <v>12206546.699999999</v>
      </c>
      <c r="E1584" s="10">
        <v>3024223.6</v>
      </c>
      <c r="F1584" s="10">
        <v>49234.2</v>
      </c>
      <c r="G1584" s="10">
        <v>49234.2</v>
      </c>
      <c r="H1584" s="11" t="s">
        <v>147</v>
      </c>
      <c r="I1584" s="28">
        <v>10097.6</v>
      </c>
      <c r="J1584" s="28">
        <v>10097.6</v>
      </c>
    </row>
    <row r="1585" spans="1:10" x14ac:dyDescent="0.25">
      <c r="A1585" s="22" t="s">
        <v>613</v>
      </c>
      <c r="B1585" s="17" t="s">
        <v>614</v>
      </c>
      <c r="C1585" s="19">
        <v>2013</v>
      </c>
      <c r="D1585" s="34" t="s">
        <v>1867</v>
      </c>
      <c r="E1585" s="34" t="s">
        <v>1867</v>
      </c>
      <c r="F1585" s="10">
        <v>162404.49999999997</v>
      </c>
      <c r="G1585" s="10">
        <v>17942.5</v>
      </c>
      <c r="H1585" s="11" t="s">
        <v>147</v>
      </c>
      <c r="I1585" s="28">
        <v>10790.4</v>
      </c>
      <c r="J1585" s="28">
        <v>9886.1</v>
      </c>
    </row>
    <row r="1586" spans="1:10" x14ac:dyDescent="0.25">
      <c r="A1586"/>
      <c r="B1586" s="17"/>
      <c r="C1586" s="19">
        <v>2014</v>
      </c>
      <c r="D1586" s="29" t="s">
        <v>1867</v>
      </c>
      <c r="E1586" s="29" t="s">
        <v>1867</v>
      </c>
      <c r="F1586" s="10">
        <v>95864.500000000015</v>
      </c>
      <c r="G1586" s="10">
        <v>20197.2</v>
      </c>
      <c r="H1586" s="11" t="s">
        <v>147</v>
      </c>
      <c r="I1586" s="11" t="s">
        <v>1867</v>
      </c>
      <c r="J1586" s="28">
        <v>8286.2999999999993</v>
      </c>
    </row>
    <row r="1587" spans="1:10" x14ac:dyDescent="0.25">
      <c r="A1587"/>
      <c r="B1587" s="17"/>
      <c r="C1587" s="19">
        <v>2015</v>
      </c>
      <c r="D1587" s="33" t="s">
        <v>1867</v>
      </c>
      <c r="E1587" s="33" t="s">
        <v>1867</v>
      </c>
      <c r="F1587" s="10">
        <v>257401.4</v>
      </c>
      <c r="G1587" s="10">
        <v>28114.2</v>
      </c>
      <c r="H1587" s="11" t="s">
        <v>147</v>
      </c>
      <c r="I1587" s="28">
        <v>13886.8</v>
      </c>
      <c r="J1587" s="28">
        <v>13886.8</v>
      </c>
    </row>
    <row r="1588" spans="1:10" x14ac:dyDescent="0.25">
      <c r="A1588"/>
      <c r="B1588" s="17"/>
      <c r="C1588" s="19">
        <v>2016</v>
      </c>
      <c r="D1588" s="30" t="s">
        <v>1868</v>
      </c>
      <c r="E1588" s="10">
        <v>1671881.6</v>
      </c>
      <c r="F1588" s="10">
        <v>531241.9</v>
      </c>
      <c r="G1588" s="10">
        <v>60536.899999999994</v>
      </c>
      <c r="H1588" s="11" t="s">
        <v>147</v>
      </c>
      <c r="I1588" s="28">
        <v>14879.4</v>
      </c>
      <c r="J1588" s="28">
        <v>13728.2</v>
      </c>
    </row>
    <row r="1589" spans="1:10" x14ac:dyDescent="0.25">
      <c r="A1589"/>
      <c r="B1589" s="17"/>
      <c r="C1589" s="19">
        <v>2017</v>
      </c>
      <c r="D1589" s="30" t="s">
        <v>1868</v>
      </c>
      <c r="E1589" s="10">
        <v>1800692.5</v>
      </c>
      <c r="F1589" s="10">
        <v>484113.3</v>
      </c>
      <c r="G1589" s="10">
        <v>74181.899999999994</v>
      </c>
      <c r="H1589" s="11" t="s">
        <v>147</v>
      </c>
      <c r="I1589" s="28">
        <v>22383.599999999999</v>
      </c>
      <c r="J1589" s="28">
        <v>20563.7</v>
      </c>
    </row>
    <row r="1590" spans="1:10" x14ac:dyDescent="0.25">
      <c r="A1590"/>
      <c r="B1590" s="17"/>
      <c r="C1590" s="19">
        <v>2018</v>
      </c>
      <c r="D1590" s="30" t="s">
        <v>1868</v>
      </c>
      <c r="E1590" s="10">
        <v>2048890</v>
      </c>
      <c r="F1590" s="10">
        <v>868577.5</v>
      </c>
      <c r="G1590" s="10">
        <v>37063.5</v>
      </c>
      <c r="H1590" s="11" t="s">
        <v>147</v>
      </c>
      <c r="I1590" s="28">
        <v>23064.6</v>
      </c>
      <c r="J1590" s="28">
        <v>21888.3</v>
      </c>
    </row>
    <row r="1591" spans="1:10" x14ac:dyDescent="0.25">
      <c r="A1591" s="21" t="s">
        <v>615</v>
      </c>
      <c r="B1591" s="17" t="s">
        <v>616</v>
      </c>
      <c r="C1591" s="19">
        <v>2013</v>
      </c>
      <c r="D1591" s="10">
        <v>2730317.2</v>
      </c>
      <c r="E1591" s="10">
        <v>8821209.1000000015</v>
      </c>
      <c r="F1591" s="10">
        <v>3072713.4</v>
      </c>
      <c r="G1591" s="10">
        <v>1064398.2</v>
      </c>
      <c r="H1591" s="28">
        <v>190330.8</v>
      </c>
      <c r="I1591" s="28">
        <v>520542.9</v>
      </c>
      <c r="J1591" s="28">
        <v>494061.5</v>
      </c>
    </row>
    <row r="1592" spans="1:10" x14ac:dyDescent="0.25">
      <c r="A1592"/>
      <c r="B1592" s="17"/>
      <c r="C1592" s="19">
        <v>2014</v>
      </c>
      <c r="D1592" s="29" t="s">
        <v>1867</v>
      </c>
      <c r="E1592" s="10">
        <v>9265785.0999999996</v>
      </c>
      <c r="F1592" s="10">
        <v>3064312.3000000003</v>
      </c>
      <c r="G1592" s="10">
        <v>1169919.2</v>
      </c>
      <c r="H1592" s="11" t="s">
        <v>1867</v>
      </c>
      <c r="I1592" s="11" t="s">
        <v>1867</v>
      </c>
      <c r="J1592" s="28">
        <v>455196.3</v>
      </c>
    </row>
    <row r="1593" spans="1:10" x14ac:dyDescent="0.25">
      <c r="A1593"/>
      <c r="B1593" s="17"/>
      <c r="C1593" s="19">
        <v>2015</v>
      </c>
      <c r="D1593" s="33" t="s">
        <v>1867</v>
      </c>
      <c r="E1593" s="10">
        <v>13383637.999999998</v>
      </c>
      <c r="F1593" s="33" t="s">
        <v>1867</v>
      </c>
      <c r="G1593" s="10">
        <v>1388826</v>
      </c>
      <c r="H1593" s="11" t="s">
        <v>1867</v>
      </c>
      <c r="I1593" s="11" t="s">
        <v>1867</v>
      </c>
      <c r="J1593" s="28">
        <v>606287.1</v>
      </c>
    </row>
    <row r="1594" spans="1:10" x14ac:dyDescent="0.25">
      <c r="A1594"/>
      <c r="B1594" s="17"/>
      <c r="C1594" s="19">
        <v>2016</v>
      </c>
      <c r="D1594" s="33" t="s">
        <v>1867</v>
      </c>
      <c r="E1594" s="10">
        <v>17572914.300000001</v>
      </c>
      <c r="F1594" s="33" t="s">
        <v>1867</v>
      </c>
      <c r="G1594" s="10">
        <v>1964494.5999999999</v>
      </c>
      <c r="H1594" s="11" t="s">
        <v>1867</v>
      </c>
      <c r="I1594" s="11" t="s">
        <v>1867</v>
      </c>
      <c r="J1594" s="28">
        <v>895940.3</v>
      </c>
    </row>
    <row r="1595" spans="1:10" x14ac:dyDescent="0.25">
      <c r="A1595"/>
      <c r="B1595" s="17"/>
      <c r="C1595" s="19">
        <v>2017</v>
      </c>
      <c r="D1595" s="33" t="s">
        <v>1867</v>
      </c>
      <c r="E1595" s="10">
        <v>20721535.800000001</v>
      </c>
      <c r="F1595" s="33" t="s">
        <v>1867</v>
      </c>
      <c r="G1595" s="10">
        <v>2526075.7999999998</v>
      </c>
      <c r="H1595" s="11" t="s">
        <v>1867</v>
      </c>
      <c r="I1595" s="11" t="s">
        <v>1867</v>
      </c>
      <c r="J1595" s="28">
        <v>1226437.6000000001</v>
      </c>
    </row>
    <row r="1596" spans="1:10" x14ac:dyDescent="0.25">
      <c r="A1596"/>
      <c r="B1596" s="17"/>
      <c r="C1596" s="19">
        <v>2018</v>
      </c>
      <c r="D1596" s="30" t="s">
        <v>1867</v>
      </c>
      <c r="E1596" s="10">
        <v>23793784.5</v>
      </c>
      <c r="F1596" s="30" t="s">
        <v>1867</v>
      </c>
      <c r="G1596" s="10">
        <v>3144753.4000000004</v>
      </c>
      <c r="H1596" s="11" t="s">
        <v>1867</v>
      </c>
      <c r="I1596" s="11" t="s">
        <v>1867</v>
      </c>
      <c r="J1596" s="28">
        <v>1424948.3</v>
      </c>
    </row>
    <row r="1597" spans="1:10" x14ac:dyDescent="0.25">
      <c r="A1597" s="22" t="s">
        <v>617</v>
      </c>
      <c r="B1597" s="17" t="s">
        <v>618</v>
      </c>
      <c r="C1597" s="19">
        <v>2013</v>
      </c>
      <c r="D1597" s="34" t="s">
        <v>1867</v>
      </c>
      <c r="E1597" s="10">
        <v>5451036.1000000006</v>
      </c>
      <c r="F1597" s="34" t="s">
        <v>1867</v>
      </c>
      <c r="G1597" s="10">
        <v>498575.80000000005</v>
      </c>
      <c r="H1597" s="11" t="s">
        <v>1867</v>
      </c>
      <c r="I1597" s="11" t="s">
        <v>1867</v>
      </c>
      <c r="J1597" s="28">
        <v>241721.9</v>
      </c>
    </row>
    <row r="1598" spans="1:10" x14ac:dyDescent="0.25">
      <c r="A1598"/>
      <c r="B1598" s="17"/>
      <c r="C1598" s="19">
        <v>2014</v>
      </c>
      <c r="D1598" s="29" t="s">
        <v>1867</v>
      </c>
      <c r="E1598" s="29" t="s">
        <v>1867</v>
      </c>
      <c r="F1598" s="10">
        <v>1325623.3</v>
      </c>
      <c r="G1598" s="10">
        <v>544959.69999999995</v>
      </c>
      <c r="H1598" s="11" t="s">
        <v>147</v>
      </c>
      <c r="I1598" s="28">
        <v>260242</v>
      </c>
      <c r="J1598" s="28">
        <v>241753.9</v>
      </c>
    </row>
    <row r="1599" spans="1:10" x14ac:dyDescent="0.25">
      <c r="A1599"/>
      <c r="B1599" s="17"/>
      <c r="C1599" s="19">
        <v>2015</v>
      </c>
      <c r="D1599" s="33" t="s">
        <v>1867</v>
      </c>
      <c r="E1599" s="33" t="s">
        <v>1867</v>
      </c>
      <c r="F1599" s="10">
        <v>1179578.7999999998</v>
      </c>
      <c r="G1599" s="10">
        <v>547727.4</v>
      </c>
      <c r="H1599" s="11" t="s">
        <v>147</v>
      </c>
      <c r="I1599" s="28">
        <v>352254.1</v>
      </c>
      <c r="J1599" s="28">
        <v>345156</v>
      </c>
    </row>
    <row r="1600" spans="1:10" x14ac:dyDescent="0.25">
      <c r="A1600"/>
      <c r="B1600" s="17"/>
      <c r="C1600" s="19">
        <v>2016</v>
      </c>
      <c r="D1600" s="33" t="s">
        <v>1867</v>
      </c>
      <c r="E1600" s="10">
        <v>11883787.300000001</v>
      </c>
      <c r="F1600" s="33" t="s">
        <v>1867</v>
      </c>
      <c r="G1600" s="10">
        <v>988495.3</v>
      </c>
      <c r="H1600" s="11" t="s">
        <v>1867</v>
      </c>
      <c r="I1600" s="11" t="s">
        <v>1867</v>
      </c>
      <c r="J1600" s="28">
        <v>498738.9</v>
      </c>
    </row>
    <row r="1601" spans="1:10" x14ac:dyDescent="0.25">
      <c r="A1601"/>
      <c r="B1601" s="17"/>
      <c r="C1601" s="19">
        <v>2017</v>
      </c>
      <c r="D1601" s="33" t="s">
        <v>1867</v>
      </c>
      <c r="E1601" s="10">
        <v>13366371.1</v>
      </c>
      <c r="F1601" s="33" t="s">
        <v>1867</v>
      </c>
      <c r="G1601" s="10">
        <v>1229362.7000000002</v>
      </c>
      <c r="H1601" s="11" t="s">
        <v>1867</v>
      </c>
      <c r="I1601" s="11" t="s">
        <v>1867</v>
      </c>
      <c r="J1601" s="28">
        <v>695714.8</v>
      </c>
    </row>
    <row r="1602" spans="1:10" x14ac:dyDescent="0.25">
      <c r="A1602"/>
      <c r="B1602" s="17"/>
      <c r="C1602" s="19">
        <v>2018</v>
      </c>
      <c r="D1602" s="30" t="s">
        <v>1867</v>
      </c>
      <c r="E1602" s="10">
        <v>14927710.5</v>
      </c>
      <c r="F1602" s="30" t="s">
        <v>1867</v>
      </c>
      <c r="G1602" s="10">
        <v>1577567.7000000002</v>
      </c>
      <c r="H1602" s="11" t="s">
        <v>1867</v>
      </c>
      <c r="I1602" s="11" t="s">
        <v>1867</v>
      </c>
      <c r="J1602" s="28">
        <v>786489.8</v>
      </c>
    </row>
    <row r="1603" spans="1:10" x14ac:dyDescent="0.25">
      <c r="A1603" s="22" t="s">
        <v>619</v>
      </c>
      <c r="B1603" s="17" t="s">
        <v>620</v>
      </c>
      <c r="C1603" s="19">
        <v>2013</v>
      </c>
      <c r="D1603" s="30" t="s">
        <v>1868</v>
      </c>
      <c r="E1603" s="34" t="s">
        <v>1867</v>
      </c>
      <c r="F1603" s="10">
        <v>43747</v>
      </c>
      <c r="G1603" s="10">
        <v>18652.5</v>
      </c>
      <c r="H1603" s="11" t="s">
        <v>147</v>
      </c>
      <c r="I1603" s="28">
        <v>6933.4</v>
      </c>
      <c r="J1603" s="28">
        <v>6933.4</v>
      </c>
    </row>
    <row r="1604" spans="1:10" x14ac:dyDescent="0.25">
      <c r="A1604"/>
      <c r="B1604" s="17"/>
      <c r="C1604" s="19">
        <v>2014</v>
      </c>
      <c r="D1604" s="30" t="s">
        <v>1868</v>
      </c>
      <c r="E1604" s="29" t="s">
        <v>1867</v>
      </c>
      <c r="F1604" s="10">
        <v>26457.300000000003</v>
      </c>
      <c r="G1604" s="10">
        <v>15961.7</v>
      </c>
      <c r="H1604" s="11" t="s">
        <v>147</v>
      </c>
      <c r="I1604" s="29" t="s">
        <v>1867</v>
      </c>
      <c r="J1604" s="28">
        <v>5937</v>
      </c>
    </row>
    <row r="1605" spans="1:10" x14ac:dyDescent="0.25">
      <c r="A1605"/>
      <c r="B1605" s="17"/>
      <c r="C1605" s="19">
        <v>2015</v>
      </c>
      <c r="D1605" s="30" t="s">
        <v>1868</v>
      </c>
      <c r="E1605" s="33" t="s">
        <v>1867</v>
      </c>
      <c r="F1605" s="10">
        <v>23745.200000000001</v>
      </c>
      <c r="G1605" s="10">
        <v>20283.099999999999</v>
      </c>
      <c r="H1605" s="11" t="s">
        <v>147</v>
      </c>
      <c r="I1605" s="33" t="s">
        <v>1867</v>
      </c>
      <c r="J1605" s="28">
        <v>9191</v>
      </c>
    </row>
    <row r="1606" spans="1:10" x14ac:dyDescent="0.25">
      <c r="A1606"/>
      <c r="B1606" s="17"/>
      <c r="C1606" s="19">
        <v>2016</v>
      </c>
      <c r="D1606" s="30" t="s">
        <v>1868</v>
      </c>
      <c r="E1606" s="10">
        <v>446877.2</v>
      </c>
      <c r="F1606" s="10">
        <v>56157.599999999999</v>
      </c>
      <c r="G1606" s="10">
        <v>31421.399999999998</v>
      </c>
      <c r="H1606" s="11" t="s">
        <v>147</v>
      </c>
      <c r="I1606" s="11" t="s">
        <v>1867</v>
      </c>
      <c r="J1606" s="11" t="s">
        <v>1867</v>
      </c>
    </row>
    <row r="1607" spans="1:10" x14ac:dyDescent="0.25">
      <c r="A1607"/>
      <c r="B1607" s="17"/>
      <c r="C1607" s="19">
        <v>2017</v>
      </c>
      <c r="D1607" s="30" t="s">
        <v>1868</v>
      </c>
      <c r="E1607" s="33" t="s">
        <v>1867</v>
      </c>
      <c r="F1607" s="10">
        <v>103212.5</v>
      </c>
      <c r="G1607" s="10">
        <v>59333.7</v>
      </c>
      <c r="H1607" s="11" t="s">
        <v>147</v>
      </c>
      <c r="I1607" s="28">
        <v>18761</v>
      </c>
      <c r="J1607" s="33" t="s">
        <v>1867</v>
      </c>
    </row>
    <row r="1608" spans="1:10" x14ac:dyDescent="0.25">
      <c r="A1608"/>
      <c r="B1608" s="17"/>
      <c r="C1608" s="19">
        <v>2018</v>
      </c>
      <c r="D1608" s="30" t="s">
        <v>1868</v>
      </c>
      <c r="E1608" s="30" t="s">
        <v>1867</v>
      </c>
      <c r="F1608" s="30" t="s">
        <v>1867</v>
      </c>
      <c r="G1608" s="10">
        <v>117088.1</v>
      </c>
      <c r="H1608" s="11" t="s">
        <v>147</v>
      </c>
      <c r="I1608" s="33" t="s">
        <v>1867</v>
      </c>
      <c r="J1608" s="33" t="s">
        <v>1867</v>
      </c>
    </row>
    <row r="1609" spans="1:10" x14ac:dyDescent="0.25">
      <c r="A1609" s="22" t="s">
        <v>621</v>
      </c>
      <c r="B1609" s="17" t="s">
        <v>622</v>
      </c>
      <c r="C1609" s="19">
        <v>2013</v>
      </c>
      <c r="D1609" s="30" t="s">
        <v>1868</v>
      </c>
      <c r="E1609" s="34" t="s">
        <v>1867</v>
      </c>
      <c r="F1609" s="34" t="s">
        <v>1867</v>
      </c>
      <c r="G1609" s="10">
        <v>259498</v>
      </c>
      <c r="H1609" s="11" t="s">
        <v>1867</v>
      </c>
      <c r="I1609" s="11" t="s">
        <v>1867</v>
      </c>
      <c r="J1609" s="28">
        <v>37311.599999999999</v>
      </c>
    </row>
    <row r="1610" spans="1:10" x14ac:dyDescent="0.25">
      <c r="A1610"/>
      <c r="B1610" s="17"/>
      <c r="C1610" s="19">
        <v>2014</v>
      </c>
      <c r="D1610" s="30" t="s">
        <v>1868</v>
      </c>
      <c r="E1610" s="29" t="s">
        <v>1867</v>
      </c>
      <c r="F1610" s="10">
        <v>1186126.3999999999</v>
      </c>
      <c r="G1610" s="10">
        <v>314811.3</v>
      </c>
      <c r="H1610" s="11" t="s">
        <v>1867</v>
      </c>
      <c r="I1610" s="11" t="s">
        <v>1867</v>
      </c>
      <c r="J1610" s="28">
        <v>21261.199999999997</v>
      </c>
    </row>
    <row r="1611" spans="1:10" x14ac:dyDescent="0.25">
      <c r="A1611"/>
      <c r="B1611" s="17"/>
      <c r="C1611" s="19">
        <v>2015</v>
      </c>
      <c r="D1611" s="30" t="s">
        <v>1868</v>
      </c>
      <c r="E1611" s="33" t="s">
        <v>1867</v>
      </c>
      <c r="F1611" s="33" t="s">
        <v>1867</v>
      </c>
      <c r="G1611" s="10">
        <v>475817.1</v>
      </c>
      <c r="H1611" s="11" t="s">
        <v>1867</v>
      </c>
      <c r="I1611" s="11" t="s">
        <v>1867</v>
      </c>
      <c r="J1611" s="28">
        <v>27154.6</v>
      </c>
    </row>
    <row r="1612" spans="1:10" x14ac:dyDescent="0.25">
      <c r="A1612"/>
      <c r="B1612" s="17"/>
      <c r="C1612" s="19">
        <v>2016</v>
      </c>
      <c r="D1612" s="30" t="s">
        <v>1868</v>
      </c>
      <c r="E1612" s="11" t="s">
        <v>1867</v>
      </c>
      <c r="F1612" s="33" t="s">
        <v>1867</v>
      </c>
      <c r="G1612" s="10">
        <v>506564.49999999994</v>
      </c>
      <c r="H1612" s="11" t="s">
        <v>1867</v>
      </c>
      <c r="I1612" s="11" t="s">
        <v>1867</v>
      </c>
      <c r="J1612" s="28">
        <v>45154.6</v>
      </c>
    </row>
    <row r="1613" spans="1:10" x14ac:dyDescent="0.25">
      <c r="A1613"/>
      <c r="B1613" s="17"/>
      <c r="C1613" s="19">
        <v>2017</v>
      </c>
      <c r="D1613" s="30" t="s">
        <v>1868</v>
      </c>
      <c r="E1613" s="10">
        <v>4298336.9000000004</v>
      </c>
      <c r="F1613" s="10">
        <v>3568516.6999999997</v>
      </c>
      <c r="G1613" s="10">
        <v>602321.1</v>
      </c>
      <c r="H1613" s="11" t="s">
        <v>147</v>
      </c>
      <c r="I1613" s="28">
        <v>63631.9</v>
      </c>
      <c r="J1613" s="28">
        <v>63631.9</v>
      </c>
    </row>
    <row r="1614" spans="1:10" x14ac:dyDescent="0.25">
      <c r="A1614"/>
      <c r="B1614" s="17"/>
      <c r="C1614" s="19">
        <v>2018</v>
      </c>
      <c r="D1614" s="30" t="s">
        <v>1868</v>
      </c>
      <c r="E1614" s="10">
        <v>4295498.7</v>
      </c>
      <c r="F1614" s="10">
        <v>4948485.4000000004</v>
      </c>
      <c r="G1614" s="10">
        <v>675320</v>
      </c>
      <c r="H1614" s="11" t="s">
        <v>147</v>
      </c>
      <c r="I1614" s="28">
        <v>101017.4</v>
      </c>
      <c r="J1614" s="28">
        <v>91030.8</v>
      </c>
    </row>
    <row r="1615" spans="1:10" x14ac:dyDescent="0.25">
      <c r="A1615" s="22" t="s">
        <v>623</v>
      </c>
      <c r="B1615" s="17" t="s">
        <v>624</v>
      </c>
      <c r="C1615" s="19">
        <v>2013</v>
      </c>
      <c r="D1615" s="34" t="s">
        <v>1867</v>
      </c>
      <c r="E1615" s="34" t="s">
        <v>1867</v>
      </c>
      <c r="F1615" s="10">
        <v>220345.7</v>
      </c>
      <c r="G1615" s="10">
        <v>60232.9</v>
      </c>
      <c r="H1615" s="11" t="s">
        <v>147</v>
      </c>
      <c r="I1615" s="28">
        <v>12431.8</v>
      </c>
      <c r="J1615" s="28">
        <v>11819.6</v>
      </c>
    </row>
    <row r="1616" spans="1:10" x14ac:dyDescent="0.25">
      <c r="A1616"/>
      <c r="B1616" s="17"/>
      <c r="C1616" s="19">
        <v>2014</v>
      </c>
      <c r="D1616" s="29" t="s">
        <v>1867</v>
      </c>
      <c r="E1616" s="29" t="s">
        <v>1867</v>
      </c>
      <c r="F1616" s="10">
        <v>203203.6</v>
      </c>
      <c r="G1616" s="10">
        <v>79903.399999999994</v>
      </c>
      <c r="H1616" s="11" t="s">
        <v>147</v>
      </c>
      <c r="I1616" s="28">
        <v>9836.2000000000007</v>
      </c>
      <c r="J1616" s="28">
        <v>8188.3</v>
      </c>
    </row>
    <row r="1617" spans="1:10" x14ac:dyDescent="0.25">
      <c r="A1617"/>
      <c r="B1617" s="17"/>
      <c r="C1617" s="19">
        <v>2015</v>
      </c>
      <c r="D1617" s="33" t="s">
        <v>1867</v>
      </c>
      <c r="E1617" s="33" t="s">
        <v>1867</v>
      </c>
      <c r="F1617" s="10">
        <v>284411.19999999995</v>
      </c>
      <c r="G1617" s="10">
        <v>82034</v>
      </c>
      <c r="H1617" s="11" t="s">
        <v>147</v>
      </c>
      <c r="I1617" s="28">
        <v>13992.1</v>
      </c>
      <c r="J1617" s="28">
        <v>10907.4</v>
      </c>
    </row>
    <row r="1618" spans="1:10" x14ac:dyDescent="0.25">
      <c r="A1618"/>
      <c r="B1618" s="17"/>
      <c r="C1618" s="19">
        <v>2016</v>
      </c>
      <c r="D1618" s="33" t="s">
        <v>1867</v>
      </c>
      <c r="E1618" s="10">
        <v>1716301.5</v>
      </c>
      <c r="F1618" s="10">
        <v>529507.19999999995</v>
      </c>
      <c r="G1618" s="10">
        <v>67616.899999999994</v>
      </c>
      <c r="H1618" s="11" t="s">
        <v>147</v>
      </c>
      <c r="I1618" s="28">
        <v>23332.799999999999</v>
      </c>
      <c r="J1618" s="28">
        <v>16446.099999999999</v>
      </c>
    </row>
    <row r="1619" spans="1:10" x14ac:dyDescent="0.25">
      <c r="A1619"/>
      <c r="B1619" s="17"/>
      <c r="C1619" s="19">
        <v>2017</v>
      </c>
      <c r="D1619" s="33" t="s">
        <v>1867</v>
      </c>
      <c r="E1619" s="33" t="s">
        <v>1867</v>
      </c>
      <c r="F1619" s="10">
        <v>609351.70000000007</v>
      </c>
      <c r="G1619" s="10">
        <v>133024.6</v>
      </c>
      <c r="H1619" s="11" t="s">
        <v>147</v>
      </c>
      <c r="I1619" s="28">
        <v>32460.400000000001</v>
      </c>
      <c r="J1619" s="28">
        <v>23103.4</v>
      </c>
    </row>
    <row r="1620" spans="1:10" x14ac:dyDescent="0.25">
      <c r="A1620"/>
      <c r="B1620" s="17"/>
      <c r="C1620" s="19">
        <v>2018</v>
      </c>
      <c r="D1620" s="30" t="s">
        <v>1867</v>
      </c>
      <c r="E1620" s="30" t="s">
        <v>1867</v>
      </c>
      <c r="F1620" s="10">
        <v>645056.4</v>
      </c>
      <c r="G1620" s="10">
        <v>147724.70000000001</v>
      </c>
      <c r="H1620" s="11" t="s">
        <v>147</v>
      </c>
      <c r="I1620" s="28">
        <v>39417</v>
      </c>
      <c r="J1620" s="28">
        <v>26797</v>
      </c>
    </row>
    <row r="1621" spans="1:10" x14ac:dyDescent="0.25">
      <c r="A1621" s="22" t="s">
        <v>625</v>
      </c>
      <c r="B1621" s="17" t="s">
        <v>626</v>
      </c>
      <c r="C1621" s="19">
        <v>2013</v>
      </c>
      <c r="D1621" s="30" t="s">
        <v>1868</v>
      </c>
      <c r="E1621" s="10">
        <v>476076.9</v>
      </c>
      <c r="F1621" s="10">
        <v>24102.100000000002</v>
      </c>
      <c r="G1621" s="10">
        <v>6113.1</v>
      </c>
      <c r="H1621" s="11" t="s">
        <v>147</v>
      </c>
      <c r="I1621" s="28">
        <v>2117.1999999999998</v>
      </c>
      <c r="J1621" s="28">
        <v>2117.1999999999998</v>
      </c>
    </row>
    <row r="1622" spans="1:10" x14ac:dyDescent="0.25">
      <c r="A1622"/>
      <c r="B1622" s="17"/>
      <c r="C1622" s="19">
        <v>2014</v>
      </c>
      <c r="D1622" s="30" t="s">
        <v>1868</v>
      </c>
      <c r="E1622" s="29" t="s">
        <v>1867</v>
      </c>
      <c r="F1622" s="10">
        <v>44514.200000000004</v>
      </c>
      <c r="G1622" s="10">
        <v>1558.8000000000002</v>
      </c>
      <c r="H1622" s="11" t="s">
        <v>147</v>
      </c>
      <c r="I1622" s="29" t="s">
        <v>1867</v>
      </c>
      <c r="J1622" s="28">
        <v>1299.4000000000001</v>
      </c>
    </row>
    <row r="1623" spans="1:10" x14ac:dyDescent="0.25">
      <c r="A1623"/>
      <c r="B1623" s="17"/>
      <c r="C1623" s="19">
        <v>2015</v>
      </c>
      <c r="D1623" s="30" t="s">
        <v>1868</v>
      </c>
      <c r="E1623" s="33" t="s">
        <v>1867</v>
      </c>
      <c r="F1623" s="10">
        <v>132552.4</v>
      </c>
      <c r="G1623" s="10">
        <v>8693.2000000000007</v>
      </c>
      <c r="H1623" s="11" t="s">
        <v>147</v>
      </c>
      <c r="I1623" s="33" t="s">
        <v>1867</v>
      </c>
      <c r="J1623" s="28">
        <v>1940.6</v>
      </c>
    </row>
    <row r="1624" spans="1:10" x14ac:dyDescent="0.25">
      <c r="A1624"/>
      <c r="B1624" s="17"/>
      <c r="C1624" s="19">
        <v>2016</v>
      </c>
      <c r="D1624" s="30" t="s">
        <v>1868</v>
      </c>
      <c r="E1624" s="10">
        <v>174102.5</v>
      </c>
      <c r="F1624" s="10">
        <v>204042.7</v>
      </c>
      <c r="G1624" s="10">
        <v>3483</v>
      </c>
      <c r="H1624" s="11" t="s">
        <v>147</v>
      </c>
      <c r="I1624" s="11" t="s">
        <v>1867</v>
      </c>
      <c r="J1624" s="11" t="s">
        <v>1867</v>
      </c>
    </row>
    <row r="1625" spans="1:10" x14ac:dyDescent="0.25">
      <c r="A1625"/>
      <c r="B1625" s="17"/>
      <c r="C1625" s="19">
        <v>2017</v>
      </c>
      <c r="D1625" s="30" t="s">
        <v>1868</v>
      </c>
      <c r="E1625" s="10">
        <v>162166.9</v>
      </c>
      <c r="F1625" s="10">
        <v>289339.2</v>
      </c>
      <c r="G1625" s="10">
        <v>3809.2</v>
      </c>
      <c r="H1625" s="11" t="s">
        <v>147</v>
      </c>
      <c r="I1625" s="33" t="s">
        <v>1867</v>
      </c>
      <c r="J1625" s="33" t="s">
        <v>1867</v>
      </c>
    </row>
    <row r="1626" spans="1:10" x14ac:dyDescent="0.25">
      <c r="A1626"/>
      <c r="B1626" s="17"/>
      <c r="C1626" s="19">
        <v>2018</v>
      </c>
      <c r="D1626" s="30" t="s">
        <v>1868</v>
      </c>
      <c r="E1626" s="30" t="s">
        <v>1867</v>
      </c>
      <c r="F1626" s="30" t="s">
        <v>1867</v>
      </c>
      <c r="G1626" s="10">
        <v>4520.3999999999996</v>
      </c>
      <c r="H1626" s="11" t="s">
        <v>147</v>
      </c>
      <c r="I1626" s="33" t="s">
        <v>1867</v>
      </c>
      <c r="J1626" s="33" t="s">
        <v>1867</v>
      </c>
    </row>
    <row r="1627" spans="1:10" x14ac:dyDescent="0.25">
      <c r="A1627" s="22" t="s">
        <v>627</v>
      </c>
      <c r="B1627" s="17" t="s">
        <v>628</v>
      </c>
      <c r="C1627" s="19">
        <v>2013</v>
      </c>
      <c r="D1627" s="30" t="s">
        <v>1868</v>
      </c>
      <c r="E1627" s="34" t="s">
        <v>1867</v>
      </c>
      <c r="F1627" s="10">
        <v>316550</v>
      </c>
      <c r="G1627" s="10">
        <v>221325.9</v>
      </c>
      <c r="H1627" s="11" t="s">
        <v>147</v>
      </c>
      <c r="I1627" s="28">
        <v>199064.7</v>
      </c>
      <c r="J1627" s="28">
        <v>194157.8</v>
      </c>
    </row>
    <row r="1628" spans="1:10" x14ac:dyDescent="0.25">
      <c r="A1628"/>
      <c r="B1628" s="17"/>
      <c r="C1628" s="19">
        <v>2014</v>
      </c>
      <c r="D1628" s="30" t="s">
        <v>1868</v>
      </c>
      <c r="E1628" s="10">
        <v>111304.1</v>
      </c>
      <c r="F1628" s="10">
        <v>278387.5</v>
      </c>
      <c r="G1628" s="10">
        <v>212724.3</v>
      </c>
      <c r="H1628" s="11" t="s">
        <v>147</v>
      </c>
      <c r="I1628" s="28">
        <v>180012.2</v>
      </c>
      <c r="J1628" s="28">
        <v>176756.5</v>
      </c>
    </row>
    <row r="1629" spans="1:10" x14ac:dyDescent="0.25">
      <c r="A1629"/>
      <c r="B1629" s="17"/>
      <c r="C1629" s="19">
        <v>2015</v>
      </c>
      <c r="D1629" s="30" t="s">
        <v>1868</v>
      </c>
      <c r="E1629" s="10">
        <v>166129.1</v>
      </c>
      <c r="F1629" s="10">
        <v>355873.4</v>
      </c>
      <c r="G1629" s="10">
        <v>254271.2</v>
      </c>
      <c r="H1629" s="11" t="s">
        <v>147</v>
      </c>
      <c r="I1629" s="28">
        <v>212169.4</v>
      </c>
      <c r="J1629" s="28">
        <v>211937.5</v>
      </c>
    </row>
    <row r="1630" spans="1:10" x14ac:dyDescent="0.25">
      <c r="A1630"/>
      <c r="B1630" s="17"/>
      <c r="C1630" s="19">
        <v>2016</v>
      </c>
      <c r="D1630" s="30" t="s">
        <v>1868</v>
      </c>
      <c r="E1630" s="10">
        <v>207400.30000000002</v>
      </c>
      <c r="F1630" s="10">
        <v>593401.5</v>
      </c>
      <c r="G1630" s="10">
        <v>366913.5</v>
      </c>
      <c r="H1630" s="11" t="s">
        <v>147</v>
      </c>
      <c r="I1630" s="28">
        <v>323101.59999999998</v>
      </c>
      <c r="J1630" s="28">
        <v>315839.8</v>
      </c>
    </row>
    <row r="1631" spans="1:10" x14ac:dyDescent="0.25">
      <c r="A1631"/>
      <c r="B1631" s="17"/>
      <c r="C1631" s="19">
        <v>2017</v>
      </c>
      <c r="D1631" s="30" t="s">
        <v>1868</v>
      </c>
      <c r="E1631" s="33" t="s">
        <v>1867</v>
      </c>
      <c r="F1631" s="10">
        <v>772973.8</v>
      </c>
      <c r="G1631" s="10">
        <v>498224.5</v>
      </c>
      <c r="H1631" s="11" t="s">
        <v>147</v>
      </c>
      <c r="I1631" s="33" t="s">
        <v>1867</v>
      </c>
      <c r="J1631" s="28">
        <v>421631</v>
      </c>
    </row>
    <row r="1632" spans="1:10" x14ac:dyDescent="0.25">
      <c r="A1632"/>
      <c r="B1632" s="17"/>
      <c r="C1632" s="19">
        <v>2018</v>
      </c>
      <c r="D1632" s="30" t="s">
        <v>1868</v>
      </c>
      <c r="E1632" s="10">
        <v>611333.6</v>
      </c>
      <c r="F1632" s="10">
        <v>877749.5</v>
      </c>
      <c r="G1632" s="10">
        <v>622532.5</v>
      </c>
      <c r="H1632" s="11" t="s">
        <v>147</v>
      </c>
      <c r="I1632" s="28">
        <v>524059.6</v>
      </c>
      <c r="J1632" s="28">
        <v>499797.8</v>
      </c>
    </row>
    <row r="1633" spans="1:10" x14ac:dyDescent="0.25">
      <c r="A1633" s="21" t="s">
        <v>629</v>
      </c>
      <c r="B1633" s="17" t="s">
        <v>630</v>
      </c>
      <c r="C1633" s="19">
        <v>2013</v>
      </c>
      <c r="D1633" s="30" t="s">
        <v>1868</v>
      </c>
      <c r="E1633" s="34" t="s">
        <v>1867</v>
      </c>
      <c r="F1633" s="34" t="s">
        <v>1867</v>
      </c>
      <c r="G1633" s="10">
        <v>541347</v>
      </c>
      <c r="H1633" s="11" t="s">
        <v>1867</v>
      </c>
      <c r="I1633" s="11" t="s">
        <v>1867</v>
      </c>
      <c r="J1633" s="28">
        <v>410892.3</v>
      </c>
    </row>
    <row r="1634" spans="1:10" x14ac:dyDescent="0.25">
      <c r="A1634"/>
      <c r="B1634" s="17"/>
      <c r="C1634" s="19">
        <v>2014</v>
      </c>
      <c r="D1634" s="30" t="s">
        <v>1868</v>
      </c>
      <c r="E1634" s="29" t="s">
        <v>1867</v>
      </c>
      <c r="F1634" s="10">
        <v>730907.5</v>
      </c>
      <c r="G1634" s="10">
        <v>499214.30000000005</v>
      </c>
      <c r="H1634" s="11" t="s">
        <v>1867</v>
      </c>
      <c r="I1634" s="11" t="s">
        <v>1867</v>
      </c>
      <c r="J1634" s="28">
        <v>412300.9</v>
      </c>
    </row>
    <row r="1635" spans="1:10" x14ac:dyDescent="0.25">
      <c r="A1635"/>
      <c r="B1635" s="17"/>
      <c r="C1635" s="19">
        <v>2015</v>
      </c>
      <c r="D1635" s="30" t="s">
        <v>1868</v>
      </c>
      <c r="E1635" s="10">
        <v>163354.20000000001</v>
      </c>
      <c r="F1635" s="10">
        <v>766484.5</v>
      </c>
      <c r="G1635" s="10">
        <v>559792.69999999995</v>
      </c>
      <c r="H1635" s="11" t="s">
        <v>147</v>
      </c>
      <c r="I1635" s="28">
        <v>485679.7</v>
      </c>
      <c r="J1635" s="28">
        <v>465953.5</v>
      </c>
    </row>
    <row r="1636" spans="1:10" x14ac:dyDescent="0.25">
      <c r="A1636"/>
      <c r="B1636" s="17"/>
      <c r="C1636" s="19">
        <v>2016</v>
      </c>
      <c r="D1636" s="30" t="s">
        <v>1868</v>
      </c>
      <c r="E1636" s="11" t="s">
        <v>1867</v>
      </c>
      <c r="F1636" s="33" t="s">
        <v>1867</v>
      </c>
      <c r="G1636" s="10">
        <v>787946.79999999993</v>
      </c>
      <c r="H1636" s="11" t="s">
        <v>1867</v>
      </c>
      <c r="I1636" s="11" t="s">
        <v>1867</v>
      </c>
      <c r="J1636" s="28">
        <v>623962.19999999995</v>
      </c>
    </row>
    <row r="1637" spans="1:10" x14ac:dyDescent="0.25">
      <c r="A1637"/>
      <c r="B1637" s="17"/>
      <c r="C1637" s="19">
        <v>2017</v>
      </c>
      <c r="D1637" s="30" t="s">
        <v>1868</v>
      </c>
      <c r="E1637" s="33" t="s">
        <v>1867</v>
      </c>
      <c r="F1637" s="33" t="s">
        <v>1867</v>
      </c>
      <c r="G1637" s="10">
        <v>1045657.7</v>
      </c>
      <c r="H1637" s="11" t="s">
        <v>1867</v>
      </c>
      <c r="I1637" s="11" t="s">
        <v>1867</v>
      </c>
      <c r="J1637" s="28">
        <v>836299.2</v>
      </c>
    </row>
    <row r="1638" spans="1:10" x14ac:dyDescent="0.25">
      <c r="A1638"/>
      <c r="B1638" s="17"/>
      <c r="C1638" s="19">
        <v>2018</v>
      </c>
      <c r="D1638" s="30" t="s">
        <v>1868</v>
      </c>
      <c r="E1638" s="30" t="s">
        <v>1867</v>
      </c>
      <c r="F1638" s="30" t="s">
        <v>1867</v>
      </c>
      <c r="G1638" s="10">
        <v>1278303</v>
      </c>
      <c r="H1638" s="11" t="s">
        <v>1867</v>
      </c>
      <c r="I1638" s="11" t="s">
        <v>1867</v>
      </c>
      <c r="J1638" s="28">
        <v>1011188.7</v>
      </c>
    </row>
    <row r="1639" spans="1:10" x14ac:dyDescent="0.25">
      <c r="A1639" s="22" t="s">
        <v>629</v>
      </c>
      <c r="B1639" s="17" t="s">
        <v>631</v>
      </c>
      <c r="C1639" s="19">
        <v>2013</v>
      </c>
      <c r="D1639" s="30" t="s">
        <v>1868</v>
      </c>
      <c r="E1639" s="34" t="s">
        <v>1867</v>
      </c>
      <c r="F1639" s="34" t="s">
        <v>1867</v>
      </c>
      <c r="G1639" s="10">
        <v>541347</v>
      </c>
      <c r="H1639" s="11" t="s">
        <v>1867</v>
      </c>
      <c r="I1639" s="11" t="s">
        <v>1867</v>
      </c>
      <c r="J1639" s="28">
        <v>410892.3</v>
      </c>
    </row>
    <row r="1640" spans="1:10" x14ac:dyDescent="0.25">
      <c r="A1640"/>
      <c r="B1640" s="17"/>
      <c r="C1640" s="19">
        <v>2014</v>
      </c>
      <c r="D1640" s="30" t="s">
        <v>1868</v>
      </c>
      <c r="E1640" s="29" t="s">
        <v>1867</v>
      </c>
      <c r="F1640" s="10">
        <v>730907.5</v>
      </c>
      <c r="G1640" s="10">
        <v>499214.30000000005</v>
      </c>
      <c r="H1640" s="11" t="s">
        <v>1867</v>
      </c>
      <c r="I1640" s="11" t="s">
        <v>1867</v>
      </c>
      <c r="J1640" s="28">
        <v>412300.9</v>
      </c>
    </row>
    <row r="1641" spans="1:10" x14ac:dyDescent="0.25">
      <c r="A1641"/>
      <c r="B1641" s="17"/>
      <c r="C1641" s="19">
        <v>2015</v>
      </c>
      <c r="D1641" s="30" t="s">
        <v>1868</v>
      </c>
      <c r="E1641" s="10">
        <v>163354.20000000001</v>
      </c>
      <c r="F1641" s="10">
        <v>766484.5</v>
      </c>
      <c r="G1641" s="10">
        <v>559792.69999999995</v>
      </c>
      <c r="H1641" s="11" t="s">
        <v>147</v>
      </c>
      <c r="I1641" s="28">
        <v>485679.7</v>
      </c>
      <c r="J1641" s="28">
        <v>465953.5</v>
      </c>
    </row>
    <row r="1642" spans="1:10" x14ac:dyDescent="0.25">
      <c r="A1642"/>
      <c r="B1642" s="17"/>
      <c r="C1642" s="19">
        <v>2016</v>
      </c>
      <c r="D1642" s="30" t="s">
        <v>1868</v>
      </c>
      <c r="E1642" s="11" t="s">
        <v>1867</v>
      </c>
      <c r="F1642" s="33" t="s">
        <v>1867</v>
      </c>
      <c r="G1642" s="10">
        <v>787946.79999999993</v>
      </c>
      <c r="H1642" s="11" t="s">
        <v>1867</v>
      </c>
      <c r="I1642" s="11" t="s">
        <v>1867</v>
      </c>
      <c r="J1642" s="28">
        <v>623962.19999999995</v>
      </c>
    </row>
    <row r="1643" spans="1:10" x14ac:dyDescent="0.25">
      <c r="A1643"/>
      <c r="B1643" s="17"/>
      <c r="C1643" s="19">
        <v>2017</v>
      </c>
      <c r="D1643" s="30" t="s">
        <v>1868</v>
      </c>
      <c r="E1643" s="33" t="s">
        <v>1867</v>
      </c>
      <c r="F1643" s="33" t="s">
        <v>1867</v>
      </c>
      <c r="G1643" s="10">
        <v>1045657.7</v>
      </c>
      <c r="H1643" s="11" t="s">
        <v>1867</v>
      </c>
      <c r="I1643" s="11" t="s">
        <v>1867</v>
      </c>
      <c r="J1643" s="28">
        <v>836299.2</v>
      </c>
    </row>
    <row r="1644" spans="1:10" x14ac:dyDescent="0.25">
      <c r="A1644"/>
      <c r="B1644" s="17"/>
      <c r="C1644" s="19">
        <v>2018</v>
      </c>
      <c r="D1644" s="30" t="s">
        <v>1868</v>
      </c>
      <c r="E1644" s="30" t="s">
        <v>1867</v>
      </c>
      <c r="F1644" s="30" t="s">
        <v>1867</v>
      </c>
      <c r="G1644" s="10">
        <v>1278303</v>
      </c>
      <c r="H1644" s="11" t="s">
        <v>1867</v>
      </c>
      <c r="I1644" s="11" t="s">
        <v>1867</v>
      </c>
      <c r="J1644" s="28">
        <v>1011188.7</v>
      </c>
    </row>
    <row r="1645" spans="1:10" x14ac:dyDescent="0.25">
      <c r="A1645" s="21" t="s">
        <v>632</v>
      </c>
      <c r="B1645" s="17" t="s">
        <v>633</v>
      </c>
      <c r="C1645" s="19">
        <v>2013</v>
      </c>
      <c r="D1645" s="30" t="s">
        <v>1868</v>
      </c>
      <c r="E1645" s="10">
        <v>2990617.4</v>
      </c>
      <c r="F1645" s="10">
        <v>657656</v>
      </c>
      <c r="G1645" s="10">
        <v>146549.20000000001</v>
      </c>
      <c r="H1645" s="11" t="s">
        <v>147</v>
      </c>
      <c r="I1645" s="28">
        <v>40299.1</v>
      </c>
      <c r="J1645" s="28">
        <v>33356.199999999997</v>
      </c>
    </row>
    <row r="1646" spans="1:10" x14ac:dyDescent="0.25">
      <c r="A1646" s="21" t="s">
        <v>634</v>
      </c>
      <c r="B1646" s="17"/>
      <c r="C1646" s="19">
        <v>2014</v>
      </c>
      <c r="D1646" s="30" t="s">
        <v>1868</v>
      </c>
      <c r="E1646" s="10">
        <v>3063110.8000000003</v>
      </c>
      <c r="F1646" s="10">
        <v>551481.4</v>
      </c>
      <c r="G1646" s="10">
        <v>161640.4</v>
      </c>
      <c r="H1646" s="11" t="s">
        <v>147</v>
      </c>
      <c r="I1646" s="28">
        <v>41386.800000000003</v>
      </c>
      <c r="J1646" s="28">
        <v>38050.400000000001</v>
      </c>
    </row>
    <row r="1647" spans="1:10" x14ac:dyDescent="0.25">
      <c r="A1647"/>
      <c r="B1647" s="17"/>
      <c r="C1647" s="19">
        <v>2015</v>
      </c>
      <c r="D1647" s="30" t="s">
        <v>1868</v>
      </c>
      <c r="E1647" s="10">
        <v>3961070.5</v>
      </c>
      <c r="F1647" s="10">
        <v>1030302</v>
      </c>
      <c r="G1647" s="10">
        <v>180134.7</v>
      </c>
      <c r="H1647" s="11" t="s">
        <v>147</v>
      </c>
      <c r="I1647" s="28">
        <v>54197.5</v>
      </c>
      <c r="J1647" s="28">
        <v>41781.800000000003</v>
      </c>
    </row>
    <row r="1648" spans="1:10" x14ac:dyDescent="0.25">
      <c r="A1648"/>
      <c r="B1648" s="17"/>
      <c r="C1648" s="19">
        <v>2016</v>
      </c>
      <c r="D1648" s="30" t="s">
        <v>1868</v>
      </c>
      <c r="E1648" s="10">
        <v>6196551.7000000002</v>
      </c>
      <c r="F1648" s="10">
        <v>1515709.2999999998</v>
      </c>
      <c r="G1648" s="10">
        <v>272682.5</v>
      </c>
      <c r="H1648" s="11" t="s">
        <v>147</v>
      </c>
      <c r="I1648" s="28">
        <v>77654.899999999994</v>
      </c>
      <c r="J1648" s="28">
        <v>65777</v>
      </c>
    </row>
    <row r="1649" spans="1:10" x14ac:dyDescent="0.25">
      <c r="A1649"/>
      <c r="B1649" s="17"/>
      <c r="C1649" s="19">
        <v>2017</v>
      </c>
      <c r="D1649" s="30" t="s">
        <v>1868</v>
      </c>
      <c r="E1649" s="10">
        <v>10995299.800000001</v>
      </c>
      <c r="F1649" s="10">
        <v>2866455.4</v>
      </c>
      <c r="G1649" s="10">
        <v>521485.69999999995</v>
      </c>
      <c r="H1649" s="11" t="s">
        <v>147</v>
      </c>
      <c r="I1649" s="28">
        <v>118219.8</v>
      </c>
      <c r="J1649" s="28">
        <v>99720.9</v>
      </c>
    </row>
    <row r="1650" spans="1:10" x14ac:dyDescent="0.25">
      <c r="A1650"/>
      <c r="B1650" s="17"/>
      <c r="C1650" s="19">
        <v>2018</v>
      </c>
      <c r="D1650" s="30" t="s">
        <v>1867</v>
      </c>
      <c r="E1650" s="30" t="s">
        <v>1867</v>
      </c>
      <c r="F1650" s="10">
        <v>3976351</v>
      </c>
      <c r="G1650" s="10">
        <v>649388.20000000007</v>
      </c>
      <c r="H1650" s="11" t="s">
        <v>147</v>
      </c>
      <c r="I1650" s="28">
        <v>135252.70000000001</v>
      </c>
      <c r="J1650" s="28">
        <v>112515.4</v>
      </c>
    </row>
    <row r="1651" spans="1:10" x14ac:dyDescent="0.25">
      <c r="A1651" s="22" t="s">
        <v>635</v>
      </c>
      <c r="B1651" s="17" t="s">
        <v>636</v>
      </c>
      <c r="C1651" s="19">
        <v>2013</v>
      </c>
      <c r="D1651" s="30" t="s">
        <v>1868</v>
      </c>
      <c r="E1651" s="10">
        <v>225438.6</v>
      </c>
      <c r="F1651" s="10">
        <v>44071</v>
      </c>
      <c r="G1651" s="10">
        <v>17844.099999999999</v>
      </c>
      <c r="H1651" s="11" t="s">
        <v>147</v>
      </c>
      <c r="I1651" s="28">
        <v>4744.3</v>
      </c>
      <c r="J1651" s="28">
        <v>4744.3</v>
      </c>
    </row>
    <row r="1652" spans="1:10" x14ac:dyDescent="0.25">
      <c r="A1652"/>
      <c r="B1652" s="17"/>
      <c r="C1652" s="19">
        <v>2014</v>
      </c>
      <c r="D1652" s="30" t="s">
        <v>1868</v>
      </c>
      <c r="E1652" s="10">
        <v>236676</v>
      </c>
      <c r="F1652" s="10">
        <v>53065.4</v>
      </c>
      <c r="G1652" s="10">
        <v>34162.800000000003</v>
      </c>
      <c r="H1652" s="11" t="s">
        <v>147</v>
      </c>
      <c r="I1652" s="28">
        <v>4897.1000000000004</v>
      </c>
      <c r="J1652" s="28">
        <v>4897.1000000000004</v>
      </c>
    </row>
    <row r="1653" spans="1:10" x14ac:dyDescent="0.25">
      <c r="A1653"/>
      <c r="B1653" s="17"/>
      <c r="C1653" s="19">
        <v>2015</v>
      </c>
      <c r="D1653" s="30" t="s">
        <v>1868</v>
      </c>
      <c r="E1653" s="10">
        <v>342469.2</v>
      </c>
      <c r="F1653" s="10">
        <v>65497.200000000004</v>
      </c>
      <c r="G1653" s="10">
        <v>28474.7</v>
      </c>
      <c r="H1653" s="11" t="s">
        <v>147</v>
      </c>
      <c r="I1653" s="28">
        <v>6163.8</v>
      </c>
      <c r="J1653" s="28">
        <v>6163.8</v>
      </c>
    </row>
    <row r="1654" spans="1:10" x14ac:dyDescent="0.25">
      <c r="A1654"/>
      <c r="B1654" s="17"/>
      <c r="C1654" s="19">
        <v>2016</v>
      </c>
      <c r="D1654" s="30" t="s">
        <v>1868</v>
      </c>
      <c r="E1654" s="10">
        <v>438505.3</v>
      </c>
      <c r="F1654" s="10">
        <v>152116.70000000001</v>
      </c>
      <c r="G1654" s="10">
        <v>46392.899999999994</v>
      </c>
      <c r="H1654" s="11" t="s">
        <v>147</v>
      </c>
      <c r="I1654" s="28">
        <v>8163.2</v>
      </c>
      <c r="J1654" s="28">
        <v>8163.2</v>
      </c>
    </row>
    <row r="1655" spans="1:10" x14ac:dyDescent="0.25">
      <c r="A1655"/>
      <c r="B1655" s="17"/>
      <c r="C1655" s="19">
        <v>2017</v>
      </c>
      <c r="D1655" s="30" t="s">
        <v>1868</v>
      </c>
      <c r="E1655" s="10">
        <v>592752.9</v>
      </c>
      <c r="F1655" s="10">
        <v>186806.5</v>
      </c>
      <c r="G1655" s="10">
        <v>38153.1</v>
      </c>
      <c r="H1655" s="11" t="s">
        <v>147</v>
      </c>
      <c r="I1655" s="28">
        <v>8848.6</v>
      </c>
      <c r="J1655" s="28">
        <v>8848.6</v>
      </c>
    </row>
    <row r="1656" spans="1:10" x14ac:dyDescent="0.25">
      <c r="A1656"/>
      <c r="B1656" s="17"/>
      <c r="C1656" s="19">
        <v>2018</v>
      </c>
      <c r="D1656" s="30" t="s">
        <v>1868</v>
      </c>
      <c r="E1656" s="10">
        <v>718946.4</v>
      </c>
      <c r="F1656" s="10">
        <v>292894.5</v>
      </c>
      <c r="G1656" s="10">
        <v>50255.199999999997</v>
      </c>
      <c r="H1656" s="11" t="s">
        <v>147</v>
      </c>
      <c r="I1656" s="28">
        <v>10759.1</v>
      </c>
      <c r="J1656" s="28">
        <v>10759.1</v>
      </c>
    </row>
    <row r="1657" spans="1:10" x14ac:dyDescent="0.25">
      <c r="A1657" s="22" t="s">
        <v>637</v>
      </c>
      <c r="B1657" s="17" t="s">
        <v>638</v>
      </c>
      <c r="C1657" s="19">
        <v>2013</v>
      </c>
      <c r="D1657" s="30" t="s">
        <v>1868</v>
      </c>
      <c r="E1657" s="10">
        <v>2765178.8000000003</v>
      </c>
      <c r="F1657" s="10">
        <v>613585</v>
      </c>
      <c r="G1657" s="10">
        <v>128705.1</v>
      </c>
      <c r="H1657" s="11" t="s">
        <v>147</v>
      </c>
      <c r="I1657" s="28">
        <v>35554.800000000003</v>
      </c>
      <c r="J1657" s="28">
        <f>28612-0.1</f>
        <v>28611.9</v>
      </c>
    </row>
    <row r="1658" spans="1:10" x14ac:dyDescent="0.25">
      <c r="A1658"/>
      <c r="B1658" s="17"/>
      <c r="C1658" s="19">
        <v>2014</v>
      </c>
      <c r="D1658" s="30" t="s">
        <v>1868</v>
      </c>
      <c r="E1658" s="10">
        <v>2826434.8000000003</v>
      </c>
      <c r="F1658" s="10">
        <v>498416</v>
      </c>
      <c r="G1658" s="10">
        <v>127477.6</v>
      </c>
      <c r="H1658" s="11" t="s">
        <v>147</v>
      </c>
      <c r="I1658" s="28">
        <v>36489.699999999997</v>
      </c>
      <c r="J1658" s="28">
        <v>33153.299999999996</v>
      </c>
    </row>
    <row r="1659" spans="1:10" x14ac:dyDescent="0.25">
      <c r="A1659"/>
      <c r="B1659" s="17"/>
      <c r="C1659" s="19">
        <v>2015</v>
      </c>
      <c r="D1659" s="30" t="s">
        <v>1868</v>
      </c>
      <c r="E1659" s="10">
        <v>3618601.3</v>
      </c>
      <c r="F1659" s="10">
        <v>964804.79999999993</v>
      </c>
      <c r="G1659" s="10">
        <v>151660</v>
      </c>
      <c r="H1659" s="11" t="s">
        <v>147</v>
      </c>
      <c r="I1659" s="28">
        <v>48033.7</v>
      </c>
      <c r="J1659" s="28">
        <v>35618</v>
      </c>
    </row>
    <row r="1660" spans="1:10" x14ac:dyDescent="0.25">
      <c r="A1660"/>
      <c r="B1660" s="17"/>
      <c r="C1660" s="19">
        <v>2016</v>
      </c>
      <c r="D1660" s="30" t="s">
        <v>1868</v>
      </c>
      <c r="E1660" s="10">
        <v>5758046.3999999994</v>
      </c>
      <c r="F1660" s="10">
        <v>1363592.6</v>
      </c>
      <c r="G1660" s="10">
        <v>226289.60000000003</v>
      </c>
      <c r="H1660" s="11" t="s">
        <v>147</v>
      </c>
      <c r="I1660" s="28">
        <v>69491.7</v>
      </c>
      <c r="J1660" s="28">
        <v>57613.8</v>
      </c>
    </row>
    <row r="1661" spans="1:10" x14ac:dyDescent="0.25">
      <c r="A1661"/>
      <c r="B1661" s="17"/>
      <c r="C1661" s="19">
        <v>2017</v>
      </c>
      <c r="D1661" s="30" t="s">
        <v>1868</v>
      </c>
      <c r="E1661" s="10">
        <v>10402546.9</v>
      </c>
      <c r="F1661" s="10">
        <v>2679648.9000000004</v>
      </c>
      <c r="G1661" s="10">
        <v>483332.6</v>
      </c>
      <c r="H1661" s="11" t="s">
        <v>147</v>
      </c>
      <c r="I1661" s="28">
        <v>109371.2</v>
      </c>
      <c r="J1661" s="28">
        <v>90872.3</v>
      </c>
    </row>
    <row r="1662" spans="1:10" x14ac:dyDescent="0.25">
      <c r="A1662"/>
      <c r="B1662" s="17"/>
      <c r="C1662" s="19">
        <v>2018</v>
      </c>
      <c r="D1662" s="30" t="s">
        <v>1867</v>
      </c>
      <c r="E1662" s="30" t="s">
        <v>1867</v>
      </c>
      <c r="F1662" s="10">
        <v>3683456.5</v>
      </c>
      <c r="G1662" s="10">
        <v>599133</v>
      </c>
      <c r="H1662" s="11" t="s">
        <v>147</v>
      </c>
      <c r="I1662" s="28">
        <v>124493.6</v>
      </c>
      <c r="J1662" s="28">
        <v>101756.3</v>
      </c>
    </row>
    <row r="1663" spans="1:10" x14ac:dyDescent="0.25">
      <c r="A1663" s="20" t="s">
        <v>639</v>
      </c>
      <c r="B1663" s="17" t="s">
        <v>12</v>
      </c>
      <c r="C1663" s="19">
        <v>2013</v>
      </c>
      <c r="D1663" s="10">
        <v>190881660.59999999</v>
      </c>
      <c r="E1663" s="10">
        <v>28883455.600000001</v>
      </c>
      <c r="F1663" s="10">
        <v>9588744.5</v>
      </c>
      <c r="G1663" s="10">
        <v>3105787.5999999996</v>
      </c>
      <c r="H1663" s="28">
        <v>38686.6</v>
      </c>
      <c r="I1663" s="28">
        <v>1345829.4</v>
      </c>
      <c r="J1663" s="28">
        <v>1215796.8999999999</v>
      </c>
    </row>
    <row r="1664" spans="1:10" x14ac:dyDescent="0.25">
      <c r="A1664" s="20" t="s">
        <v>640</v>
      </c>
      <c r="B1664" s="17"/>
      <c r="C1664" s="19">
        <v>2014</v>
      </c>
      <c r="D1664" s="10">
        <v>228641014.80000001</v>
      </c>
      <c r="E1664" s="29" t="s">
        <v>1867</v>
      </c>
      <c r="F1664" s="10">
        <v>10064579.799999999</v>
      </c>
      <c r="G1664" s="10">
        <v>3361168.5</v>
      </c>
      <c r="H1664" s="11" t="s">
        <v>1867</v>
      </c>
      <c r="I1664" s="11" t="s">
        <v>1867</v>
      </c>
      <c r="J1664" s="28">
        <v>1263004.5</v>
      </c>
    </row>
    <row r="1665" spans="1:10" x14ac:dyDescent="0.25">
      <c r="A1665"/>
      <c r="B1665" s="17"/>
      <c r="C1665" s="19">
        <v>2015</v>
      </c>
      <c r="D1665" s="10">
        <v>271281012.39999998</v>
      </c>
      <c r="E1665" s="10">
        <v>30511379.899999999</v>
      </c>
      <c r="F1665" s="10">
        <v>12856290.4</v>
      </c>
      <c r="G1665" s="10">
        <v>4031272.2</v>
      </c>
      <c r="H1665" s="28">
        <v>67507.899999999994</v>
      </c>
      <c r="I1665" s="28">
        <v>1883367.3</v>
      </c>
      <c r="J1665" s="28">
        <v>1756118.1</v>
      </c>
    </row>
    <row r="1666" spans="1:10" x14ac:dyDescent="0.25">
      <c r="A1666"/>
      <c r="B1666" s="17"/>
      <c r="C1666" s="19">
        <v>2016</v>
      </c>
      <c r="D1666" s="10">
        <v>276495401.60000002</v>
      </c>
      <c r="E1666" s="10">
        <v>43948824.700000003</v>
      </c>
      <c r="F1666" s="10">
        <v>18053683.800000001</v>
      </c>
      <c r="G1666" s="10">
        <v>6110824.6000000006</v>
      </c>
      <c r="H1666" s="28">
        <v>107675.6</v>
      </c>
      <c r="I1666" s="28">
        <v>2829696.5</v>
      </c>
      <c r="J1666" s="28">
        <v>2605946.2000000002</v>
      </c>
    </row>
    <row r="1667" spans="1:10" x14ac:dyDescent="0.25">
      <c r="A1667"/>
      <c r="B1667" s="17"/>
      <c r="C1667" s="19">
        <v>2017</v>
      </c>
      <c r="D1667" s="10">
        <v>377871316.10000002</v>
      </c>
      <c r="E1667" s="10">
        <v>55118277.600000001</v>
      </c>
      <c r="F1667" s="10">
        <v>24726582.5</v>
      </c>
      <c r="G1667" s="10">
        <v>8418628.9000000004</v>
      </c>
      <c r="H1667" s="28">
        <v>112612.2</v>
      </c>
      <c r="I1667" s="28">
        <v>3923082.6</v>
      </c>
      <c r="J1667" s="28">
        <v>3662187.5</v>
      </c>
    </row>
    <row r="1668" spans="1:10" x14ac:dyDescent="0.25">
      <c r="A1668"/>
      <c r="B1668" s="17"/>
      <c r="C1668" s="19">
        <v>2018</v>
      </c>
      <c r="D1668" s="10">
        <v>439900798.89999998</v>
      </c>
      <c r="E1668" s="10">
        <v>73520016</v>
      </c>
      <c r="F1668" s="10">
        <v>28218849.600000001</v>
      </c>
      <c r="G1668" s="10">
        <v>10114361.1</v>
      </c>
      <c r="H1668" s="28">
        <v>196691</v>
      </c>
      <c r="I1668" s="28">
        <v>4742459.5999999996</v>
      </c>
      <c r="J1668" s="28">
        <v>4364366.5999999996</v>
      </c>
    </row>
    <row r="1669" spans="1:10" x14ac:dyDescent="0.25">
      <c r="A1669" s="20" t="s">
        <v>84</v>
      </c>
      <c r="B1669" s="17" t="s">
        <v>641</v>
      </c>
      <c r="C1669" s="19">
        <v>2013</v>
      </c>
      <c r="D1669" s="10">
        <v>186570588.29999998</v>
      </c>
      <c r="E1669" s="10">
        <v>11153395.800000001</v>
      </c>
      <c r="F1669" s="10">
        <v>2138918.7999999998</v>
      </c>
      <c r="G1669" s="10">
        <v>394123.8</v>
      </c>
      <c r="H1669" s="11" t="s">
        <v>147</v>
      </c>
      <c r="I1669" s="28">
        <v>61051.5</v>
      </c>
      <c r="J1669" s="28">
        <v>56336.1</v>
      </c>
    </row>
    <row r="1670" spans="1:10" x14ac:dyDescent="0.25">
      <c r="A1670"/>
      <c r="B1670" s="17"/>
      <c r="C1670" s="19">
        <v>2014</v>
      </c>
      <c r="D1670" s="29" t="s">
        <v>1867</v>
      </c>
      <c r="E1670" s="29" t="s">
        <v>1867</v>
      </c>
      <c r="F1670" s="10">
        <v>2657608.2000000002</v>
      </c>
      <c r="G1670" s="10">
        <v>405372.2</v>
      </c>
      <c r="H1670" s="11" t="s">
        <v>147</v>
      </c>
      <c r="I1670" s="28">
        <v>52124.5</v>
      </c>
      <c r="J1670" s="28">
        <v>44985</v>
      </c>
    </row>
    <row r="1671" spans="1:10" x14ac:dyDescent="0.25">
      <c r="A1671"/>
      <c r="B1671" s="17"/>
      <c r="C1671" s="19">
        <v>2015</v>
      </c>
      <c r="D1671" s="33" t="s">
        <v>1867</v>
      </c>
      <c r="E1671" s="33" t="s">
        <v>1867</v>
      </c>
      <c r="F1671" s="10">
        <v>3745828</v>
      </c>
      <c r="G1671" s="10">
        <v>544726.5</v>
      </c>
      <c r="H1671" s="11" t="s">
        <v>147</v>
      </c>
      <c r="I1671" s="28">
        <v>66237.399999999994</v>
      </c>
      <c r="J1671" s="28">
        <v>59785.4</v>
      </c>
    </row>
    <row r="1672" spans="1:10" x14ac:dyDescent="0.25">
      <c r="A1672"/>
      <c r="B1672" s="17"/>
      <c r="C1672" s="19">
        <v>2016</v>
      </c>
      <c r="D1672" s="10">
        <v>272195421.60000002</v>
      </c>
      <c r="E1672" s="10">
        <v>21802379.199999999</v>
      </c>
      <c r="F1672" s="10">
        <v>4896482.7</v>
      </c>
      <c r="G1672" s="10">
        <v>677834.1</v>
      </c>
      <c r="H1672" s="11" t="s">
        <v>147</v>
      </c>
      <c r="I1672" s="28">
        <v>78754.7</v>
      </c>
      <c r="J1672" s="28">
        <v>70383.899999999994</v>
      </c>
    </row>
    <row r="1673" spans="1:10" x14ac:dyDescent="0.25">
      <c r="A1673"/>
      <c r="B1673" s="17"/>
      <c r="C1673" s="19">
        <v>2017</v>
      </c>
      <c r="D1673" s="33" t="s">
        <v>1867</v>
      </c>
      <c r="E1673" s="33" t="s">
        <v>1867</v>
      </c>
      <c r="F1673" s="10">
        <v>6386827</v>
      </c>
      <c r="G1673" s="10">
        <v>830688.6</v>
      </c>
      <c r="H1673" s="11" t="s">
        <v>147</v>
      </c>
      <c r="I1673" s="28">
        <v>110617.60000000001</v>
      </c>
      <c r="J1673" s="28">
        <v>101419.9</v>
      </c>
    </row>
    <row r="1674" spans="1:10" x14ac:dyDescent="0.25">
      <c r="A1674"/>
      <c r="B1674" s="17"/>
      <c r="C1674" s="19">
        <v>2018</v>
      </c>
      <c r="D1674" s="30" t="s">
        <v>1867</v>
      </c>
      <c r="E1674" s="30" t="s">
        <v>1867</v>
      </c>
      <c r="F1674" s="10">
        <v>7233783.6999999993</v>
      </c>
      <c r="G1674" s="10">
        <v>985252.79999999993</v>
      </c>
      <c r="H1674" s="11" t="s">
        <v>147</v>
      </c>
      <c r="I1674" s="28">
        <v>125865.60000000001</v>
      </c>
      <c r="J1674" s="28">
        <v>117834.7</v>
      </c>
    </row>
    <row r="1675" spans="1:10" x14ac:dyDescent="0.25">
      <c r="A1675" s="21" t="s">
        <v>642</v>
      </c>
      <c r="B1675" s="17" t="s">
        <v>643</v>
      </c>
      <c r="C1675" s="19">
        <v>2013</v>
      </c>
      <c r="D1675" s="10">
        <v>158864069.19999999</v>
      </c>
      <c r="E1675" s="10">
        <v>1662697</v>
      </c>
      <c r="F1675" s="34" t="s">
        <v>1867</v>
      </c>
      <c r="G1675" s="34" t="s">
        <v>1867</v>
      </c>
      <c r="H1675" s="11" t="s">
        <v>147</v>
      </c>
      <c r="I1675" s="11" t="s">
        <v>1867</v>
      </c>
      <c r="J1675" s="11" t="s">
        <v>1867</v>
      </c>
    </row>
    <row r="1676" spans="1:10" x14ac:dyDescent="0.25">
      <c r="A1676"/>
      <c r="B1676" s="17"/>
      <c r="C1676" s="19">
        <v>2014</v>
      </c>
      <c r="D1676" s="10">
        <v>197757302.80000001</v>
      </c>
      <c r="E1676" s="10">
        <v>4028974.9</v>
      </c>
      <c r="F1676" s="10">
        <v>227928.4</v>
      </c>
      <c r="G1676" s="29" t="s">
        <v>1867</v>
      </c>
      <c r="H1676" s="11" t="s">
        <v>147</v>
      </c>
      <c r="I1676" s="11" t="s">
        <v>1867</v>
      </c>
      <c r="J1676" s="11" t="s">
        <v>1867</v>
      </c>
    </row>
    <row r="1677" spans="1:10" x14ac:dyDescent="0.25">
      <c r="A1677"/>
      <c r="B1677" s="17"/>
      <c r="C1677" s="19">
        <v>2015</v>
      </c>
      <c r="D1677" s="10">
        <v>232247174.19999999</v>
      </c>
      <c r="E1677" s="10">
        <v>181428.10000000009</v>
      </c>
      <c r="F1677" s="10">
        <v>74058.3</v>
      </c>
      <c r="G1677" s="10">
        <v>11474.5</v>
      </c>
      <c r="H1677" s="11" t="s">
        <v>147</v>
      </c>
      <c r="I1677" s="28">
        <v>1016.8</v>
      </c>
      <c r="J1677" s="28">
        <v>1016.8</v>
      </c>
    </row>
    <row r="1678" spans="1:10" x14ac:dyDescent="0.25">
      <c r="A1678"/>
      <c r="B1678" s="17"/>
      <c r="C1678" s="19">
        <v>2016</v>
      </c>
      <c r="D1678" s="10">
        <v>247756110.59999999</v>
      </c>
      <c r="E1678" s="10">
        <v>2754743</v>
      </c>
      <c r="F1678" s="10">
        <v>241248.19999999998</v>
      </c>
      <c r="G1678" s="10">
        <v>44659.9</v>
      </c>
      <c r="H1678" s="11" t="s">
        <v>147</v>
      </c>
      <c r="I1678" s="28">
        <v>1781.6</v>
      </c>
      <c r="J1678" s="28">
        <v>1781.6</v>
      </c>
    </row>
    <row r="1679" spans="1:10" x14ac:dyDescent="0.25">
      <c r="A1679"/>
      <c r="B1679" s="17"/>
      <c r="C1679" s="19">
        <v>2017</v>
      </c>
      <c r="D1679" s="10">
        <v>333609035.39999998</v>
      </c>
      <c r="E1679" s="10">
        <v>2628137.9</v>
      </c>
      <c r="F1679" s="10">
        <v>299532.7</v>
      </c>
      <c r="G1679" s="10">
        <v>46328.6</v>
      </c>
      <c r="H1679" s="11" t="s">
        <v>147</v>
      </c>
      <c r="I1679" s="28">
        <v>3221</v>
      </c>
      <c r="J1679" s="28">
        <v>3221</v>
      </c>
    </row>
    <row r="1680" spans="1:10" x14ac:dyDescent="0.25">
      <c r="A1680"/>
      <c r="B1680" s="17"/>
      <c r="C1680" s="19">
        <v>2018</v>
      </c>
      <c r="D1680" s="10">
        <v>379776748.10000002</v>
      </c>
      <c r="E1680" s="10">
        <v>4116076.2</v>
      </c>
      <c r="F1680" s="10">
        <v>781417</v>
      </c>
      <c r="G1680" s="10">
        <v>117396.4</v>
      </c>
      <c r="H1680" s="11" t="s">
        <v>147</v>
      </c>
      <c r="I1680" s="28">
        <v>2993.9</v>
      </c>
      <c r="J1680" s="28">
        <v>2993.9</v>
      </c>
    </row>
    <row r="1681" spans="1:10" x14ac:dyDescent="0.25">
      <c r="A1681" s="22" t="s">
        <v>644</v>
      </c>
      <c r="B1681" s="17" t="s">
        <v>645</v>
      </c>
      <c r="C1681" s="19">
        <v>2013</v>
      </c>
      <c r="D1681" s="10">
        <v>158864069.19999999</v>
      </c>
      <c r="E1681" s="10">
        <v>1662697</v>
      </c>
      <c r="F1681" s="34" t="s">
        <v>1867</v>
      </c>
      <c r="G1681" s="34" t="s">
        <v>1867</v>
      </c>
      <c r="H1681" s="11" t="s">
        <v>147</v>
      </c>
      <c r="I1681" s="11" t="s">
        <v>1867</v>
      </c>
      <c r="J1681" s="11" t="s">
        <v>1867</v>
      </c>
    </row>
    <row r="1682" spans="1:10" x14ac:dyDescent="0.25">
      <c r="A1682"/>
      <c r="B1682" s="17"/>
      <c r="C1682" s="19">
        <v>2014</v>
      </c>
      <c r="D1682" s="10">
        <v>197757302.80000001</v>
      </c>
      <c r="E1682" s="10">
        <v>4028974.9</v>
      </c>
      <c r="F1682" s="10">
        <v>227928.4</v>
      </c>
      <c r="G1682" s="29" t="s">
        <v>1867</v>
      </c>
      <c r="H1682" s="11" t="s">
        <v>147</v>
      </c>
      <c r="I1682" s="11" t="s">
        <v>1867</v>
      </c>
      <c r="J1682" s="11" t="s">
        <v>1867</v>
      </c>
    </row>
    <row r="1683" spans="1:10" x14ac:dyDescent="0.25">
      <c r="A1683"/>
      <c r="B1683" s="17"/>
      <c r="C1683" s="19">
        <v>2015</v>
      </c>
      <c r="D1683" s="10">
        <v>232247174.19999999</v>
      </c>
      <c r="E1683" s="10">
        <v>181428.10000000009</v>
      </c>
      <c r="F1683" s="10">
        <v>74058.3</v>
      </c>
      <c r="G1683" s="10">
        <v>11474.5</v>
      </c>
      <c r="H1683" s="11" t="s">
        <v>147</v>
      </c>
      <c r="I1683" s="28">
        <v>1016.8</v>
      </c>
      <c r="J1683" s="28">
        <v>1016.8</v>
      </c>
    </row>
    <row r="1684" spans="1:10" x14ac:dyDescent="0.25">
      <c r="A1684"/>
      <c r="B1684" s="17"/>
      <c r="C1684" s="19">
        <v>2016</v>
      </c>
      <c r="D1684" s="10">
        <v>247756110.59999999</v>
      </c>
      <c r="E1684" s="10">
        <v>2754743</v>
      </c>
      <c r="F1684" s="10">
        <v>241248.19999999998</v>
      </c>
      <c r="G1684" s="10">
        <v>44659.9</v>
      </c>
      <c r="H1684" s="11" t="s">
        <v>147</v>
      </c>
      <c r="I1684" s="28">
        <v>1781.6</v>
      </c>
      <c r="J1684" s="28">
        <v>1781.6</v>
      </c>
    </row>
    <row r="1685" spans="1:10" x14ac:dyDescent="0.25">
      <c r="A1685"/>
      <c r="B1685" s="17"/>
      <c r="C1685" s="19">
        <v>2017</v>
      </c>
      <c r="D1685" s="10">
        <v>333609035.39999998</v>
      </c>
      <c r="E1685" s="10">
        <v>2628137.9</v>
      </c>
      <c r="F1685" s="10">
        <v>299532.7</v>
      </c>
      <c r="G1685" s="10">
        <v>46328.6</v>
      </c>
      <c r="H1685" s="11" t="s">
        <v>147</v>
      </c>
      <c r="I1685" s="28">
        <v>3221</v>
      </c>
      <c r="J1685" s="28">
        <v>3221</v>
      </c>
    </row>
    <row r="1686" spans="1:10" x14ac:dyDescent="0.25">
      <c r="A1686"/>
      <c r="B1686" s="17"/>
      <c r="C1686" s="19">
        <v>2018</v>
      </c>
      <c r="D1686" s="10">
        <v>379776748.10000002</v>
      </c>
      <c r="E1686" s="10">
        <v>4116076.2</v>
      </c>
      <c r="F1686" s="10">
        <v>781417</v>
      </c>
      <c r="G1686" s="10">
        <v>117396.4</v>
      </c>
      <c r="H1686" s="11" t="s">
        <v>147</v>
      </c>
      <c r="I1686" s="28">
        <v>2993.9</v>
      </c>
      <c r="J1686" s="28">
        <v>2993.9</v>
      </c>
    </row>
    <row r="1687" spans="1:10" x14ac:dyDescent="0.25">
      <c r="A1687" s="21" t="s">
        <v>646</v>
      </c>
      <c r="B1687" s="17" t="s">
        <v>647</v>
      </c>
      <c r="C1687" s="19">
        <v>2013</v>
      </c>
      <c r="D1687" s="10">
        <v>18101955.5</v>
      </c>
      <c r="E1687" s="10">
        <v>1890368.4</v>
      </c>
      <c r="F1687" s="10">
        <v>180401.6</v>
      </c>
      <c r="G1687" s="10">
        <v>14971.5</v>
      </c>
      <c r="H1687" s="11" t="s">
        <v>147</v>
      </c>
      <c r="I1687" s="28">
        <v>1945.1</v>
      </c>
      <c r="J1687" s="28">
        <v>1945.1</v>
      </c>
    </row>
    <row r="1688" spans="1:10" x14ac:dyDescent="0.25">
      <c r="A1688"/>
      <c r="B1688" s="17"/>
      <c r="C1688" s="19">
        <v>2014</v>
      </c>
      <c r="D1688" s="10">
        <v>22071224.899999999</v>
      </c>
      <c r="E1688" s="10">
        <v>2336029.6</v>
      </c>
      <c r="F1688" s="10">
        <v>286452</v>
      </c>
      <c r="G1688" s="10">
        <v>59460.9</v>
      </c>
      <c r="H1688" s="11" t="s">
        <v>147</v>
      </c>
      <c r="I1688" s="28">
        <v>1978.6</v>
      </c>
      <c r="J1688" s="28">
        <v>1978.6</v>
      </c>
    </row>
    <row r="1689" spans="1:10" x14ac:dyDescent="0.25">
      <c r="A1689"/>
      <c r="B1689" s="17"/>
      <c r="C1689" s="19">
        <v>2015</v>
      </c>
      <c r="D1689" s="10">
        <v>21485531.199999999</v>
      </c>
      <c r="E1689" s="10">
        <v>204110.40000000014</v>
      </c>
      <c r="F1689" s="10">
        <v>218339.9</v>
      </c>
      <c r="G1689" s="10">
        <v>32054.7</v>
      </c>
      <c r="H1689" s="11" t="s">
        <v>147</v>
      </c>
      <c r="I1689" s="28">
        <v>4019.3</v>
      </c>
      <c r="J1689" s="28">
        <v>4019.3</v>
      </c>
    </row>
    <row r="1690" spans="1:10" x14ac:dyDescent="0.25">
      <c r="A1690"/>
      <c r="B1690" s="17"/>
      <c r="C1690" s="19">
        <v>2016</v>
      </c>
      <c r="D1690" s="10">
        <v>15054107.699999999</v>
      </c>
      <c r="E1690" s="10">
        <v>5398920.2000000002</v>
      </c>
      <c r="F1690" s="10">
        <v>867794.70000000007</v>
      </c>
      <c r="G1690" s="10">
        <v>109289.40000000001</v>
      </c>
      <c r="H1690" s="11" t="s">
        <v>147</v>
      </c>
      <c r="I1690" s="28">
        <v>4434.1000000000004</v>
      </c>
      <c r="J1690" s="28">
        <v>4434.1000000000004</v>
      </c>
    </row>
    <row r="1691" spans="1:10" x14ac:dyDescent="0.25">
      <c r="A1691"/>
      <c r="B1691" s="17"/>
      <c r="C1691" s="19">
        <v>2017</v>
      </c>
      <c r="D1691" s="33" t="s">
        <v>1867</v>
      </c>
      <c r="E1691" s="33" t="s">
        <v>1867</v>
      </c>
      <c r="F1691" s="10">
        <v>971561.6</v>
      </c>
      <c r="G1691" s="10">
        <v>73591.8</v>
      </c>
      <c r="H1691" s="11" t="s">
        <v>147</v>
      </c>
      <c r="I1691" s="28">
        <v>9816.6</v>
      </c>
      <c r="J1691" s="28">
        <v>9816.6</v>
      </c>
    </row>
    <row r="1692" spans="1:10" x14ac:dyDescent="0.25">
      <c r="A1692"/>
      <c r="B1692" s="17"/>
      <c r="C1692" s="19">
        <v>2018</v>
      </c>
      <c r="D1692" s="30" t="s">
        <v>1867</v>
      </c>
      <c r="E1692" s="30" t="s">
        <v>1867</v>
      </c>
      <c r="F1692" s="10">
        <v>993586</v>
      </c>
      <c r="G1692" s="10">
        <v>96473.3</v>
      </c>
      <c r="H1692" s="11" t="s">
        <v>147</v>
      </c>
      <c r="I1692" s="28">
        <v>15160.2</v>
      </c>
      <c r="J1692" s="28">
        <v>15160.2</v>
      </c>
    </row>
    <row r="1693" spans="1:10" x14ac:dyDescent="0.25">
      <c r="A1693" s="22" t="s">
        <v>648</v>
      </c>
      <c r="B1693" s="17" t="s">
        <v>649</v>
      </c>
      <c r="C1693" s="19">
        <v>2013</v>
      </c>
      <c r="D1693" s="10">
        <v>18101955.5</v>
      </c>
      <c r="E1693" s="10">
        <v>1890368.4</v>
      </c>
      <c r="F1693" s="10">
        <v>180401.6</v>
      </c>
      <c r="G1693" s="10">
        <v>14971.5</v>
      </c>
      <c r="H1693" s="11" t="s">
        <v>147</v>
      </c>
      <c r="I1693" s="28">
        <v>1945.1</v>
      </c>
      <c r="J1693" s="28">
        <v>1945.1</v>
      </c>
    </row>
    <row r="1694" spans="1:10" x14ac:dyDescent="0.25">
      <c r="A1694" s="22" t="s">
        <v>650</v>
      </c>
      <c r="B1694" s="17"/>
      <c r="C1694" s="19">
        <v>2014</v>
      </c>
      <c r="D1694" s="10">
        <v>22071224.899999999</v>
      </c>
      <c r="E1694" s="10">
        <v>2336029.6</v>
      </c>
      <c r="F1694" s="10">
        <v>286452</v>
      </c>
      <c r="G1694" s="10">
        <v>59460.9</v>
      </c>
      <c r="H1694" s="11" t="s">
        <v>147</v>
      </c>
      <c r="I1694" s="28">
        <v>1978.6</v>
      </c>
      <c r="J1694" s="28">
        <v>1978.6</v>
      </c>
    </row>
    <row r="1695" spans="1:10" x14ac:dyDescent="0.25">
      <c r="A1695"/>
      <c r="B1695" s="17"/>
      <c r="C1695" s="19">
        <v>2015</v>
      </c>
      <c r="D1695" s="10">
        <v>21485531.199999999</v>
      </c>
      <c r="E1695" s="10">
        <v>204110.40000000014</v>
      </c>
      <c r="F1695" s="10">
        <v>218339.9</v>
      </c>
      <c r="G1695" s="10">
        <v>32054.7</v>
      </c>
      <c r="H1695" s="11" t="s">
        <v>147</v>
      </c>
      <c r="I1695" s="28">
        <v>4019.3</v>
      </c>
      <c r="J1695" s="28">
        <v>4019.3</v>
      </c>
    </row>
    <row r="1696" spans="1:10" x14ac:dyDescent="0.25">
      <c r="A1696"/>
      <c r="B1696" s="17"/>
      <c r="C1696" s="19">
        <v>2016</v>
      </c>
      <c r="D1696" s="10">
        <v>15054107.699999999</v>
      </c>
      <c r="E1696" s="10">
        <v>5398920.2000000002</v>
      </c>
      <c r="F1696" s="10">
        <v>867794.70000000007</v>
      </c>
      <c r="G1696" s="10">
        <v>109289.40000000001</v>
      </c>
      <c r="H1696" s="11" t="s">
        <v>147</v>
      </c>
      <c r="I1696" s="28">
        <v>4434.1000000000004</v>
      </c>
      <c r="J1696" s="28">
        <v>4434.1000000000004</v>
      </c>
    </row>
    <row r="1697" spans="1:10" x14ac:dyDescent="0.25">
      <c r="A1697"/>
      <c r="B1697" s="17"/>
      <c r="C1697" s="19">
        <v>2017</v>
      </c>
      <c r="D1697" s="33" t="s">
        <v>1867</v>
      </c>
      <c r="E1697" s="33" t="s">
        <v>1867</v>
      </c>
      <c r="F1697" s="10">
        <v>971561.6</v>
      </c>
      <c r="G1697" s="10">
        <v>73591.8</v>
      </c>
      <c r="H1697" s="11" t="s">
        <v>147</v>
      </c>
      <c r="I1697" s="28">
        <v>9816.6</v>
      </c>
      <c r="J1697" s="28">
        <v>9816.6</v>
      </c>
    </row>
    <row r="1698" spans="1:10" x14ac:dyDescent="0.25">
      <c r="A1698"/>
      <c r="B1698" s="17"/>
      <c r="C1698" s="19">
        <v>2018</v>
      </c>
      <c r="D1698" s="30" t="s">
        <v>1867</v>
      </c>
      <c r="E1698" s="30" t="s">
        <v>1867</v>
      </c>
      <c r="F1698" s="10">
        <v>993586</v>
      </c>
      <c r="G1698" s="10">
        <v>96473.3</v>
      </c>
      <c r="H1698" s="11" t="s">
        <v>147</v>
      </c>
      <c r="I1698" s="28">
        <v>15160.2</v>
      </c>
      <c r="J1698" s="28">
        <v>15160.2</v>
      </c>
    </row>
    <row r="1699" spans="1:10" x14ac:dyDescent="0.25">
      <c r="A1699" s="21" t="s">
        <v>651</v>
      </c>
      <c r="B1699" s="17" t="s">
        <v>652</v>
      </c>
      <c r="C1699" s="19">
        <v>2013</v>
      </c>
      <c r="D1699" s="34" t="s">
        <v>1867</v>
      </c>
      <c r="E1699" s="34" t="s">
        <v>1867</v>
      </c>
      <c r="F1699" s="34" t="s">
        <v>1867</v>
      </c>
      <c r="G1699" s="10">
        <v>224043.9</v>
      </c>
      <c r="H1699" s="11" t="s">
        <v>147</v>
      </c>
      <c r="I1699" s="11" t="s">
        <v>1867</v>
      </c>
      <c r="J1699" s="28">
        <v>36446.6</v>
      </c>
    </row>
    <row r="1700" spans="1:10" x14ac:dyDescent="0.25">
      <c r="A1700"/>
      <c r="B1700" s="17"/>
      <c r="C1700" s="19">
        <v>2014</v>
      </c>
      <c r="D1700" s="30" t="s">
        <v>1868</v>
      </c>
      <c r="E1700" s="29" t="s">
        <v>1867</v>
      </c>
      <c r="F1700" s="10">
        <v>1506582.3</v>
      </c>
      <c r="G1700" s="10">
        <v>232701.8</v>
      </c>
      <c r="H1700" s="11" t="s">
        <v>147</v>
      </c>
      <c r="I1700" s="11" t="s">
        <v>1867</v>
      </c>
      <c r="J1700" s="28">
        <v>30678.400000000001</v>
      </c>
    </row>
    <row r="1701" spans="1:10" x14ac:dyDescent="0.25">
      <c r="A1701"/>
      <c r="B1701" s="17"/>
      <c r="C1701" s="19">
        <v>2015</v>
      </c>
      <c r="D1701" s="33" t="s">
        <v>1867</v>
      </c>
      <c r="E1701" s="33" t="s">
        <v>1867</v>
      </c>
      <c r="F1701" s="10">
        <v>2452630.9000000004</v>
      </c>
      <c r="G1701" s="10">
        <v>357138.79999999993</v>
      </c>
      <c r="H1701" s="11" t="s">
        <v>147</v>
      </c>
      <c r="I1701" s="28">
        <v>44645.2</v>
      </c>
      <c r="J1701" s="28">
        <v>41336.1</v>
      </c>
    </row>
    <row r="1702" spans="1:10" x14ac:dyDescent="0.25">
      <c r="A1702"/>
      <c r="B1702" s="17"/>
      <c r="C1702" s="19">
        <v>2016</v>
      </c>
      <c r="D1702" s="30" t="s">
        <v>1868</v>
      </c>
      <c r="E1702" s="10">
        <v>5388390.8999999994</v>
      </c>
      <c r="F1702" s="10">
        <v>2552205.9999999995</v>
      </c>
      <c r="G1702" s="10">
        <v>388749</v>
      </c>
      <c r="H1702" s="11" t="s">
        <v>147</v>
      </c>
      <c r="I1702" s="28">
        <v>45307.4</v>
      </c>
      <c r="J1702" s="28">
        <v>41054.199999999997</v>
      </c>
    </row>
    <row r="1703" spans="1:10" x14ac:dyDescent="0.25">
      <c r="A1703"/>
      <c r="B1703" s="17"/>
      <c r="C1703" s="19">
        <v>2017</v>
      </c>
      <c r="D1703" s="30" t="s">
        <v>1868</v>
      </c>
      <c r="E1703" s="10">
        <v>6744079.5999999996</v>
      </c>
      <c r="F1703" s="10">
        <v>3139206.4</v>
      </c>
      <c r="G1703" s="10">
        <v>490508.1</v>
      </c>
      <c r="H1703" s="11" t="s">
        <v>147</v>
      </c>
      <c r="I1703" s="28">
        <v>53282.6</v>
      </c>
      <c r="J1703" s="28">
        <v>53282.6</v>
      </c>
    </row>
    <row r="1704" spans="1:10" x14ac:dyDescent="0.25">
      <c r="A1704"/>
      <c r="B1704" s="17"/>
      <c r="C1704" s="19">
        <v>2018</v>
      </c>
      <c r="D1704" s="30" t="s">
        <v>1867</v>
      </c>
      <c r="E1704" s="30" t="s">
        <v>1867</v>
      </c>
      <c r="F1704" s="10">
        <v>3744194.5</v>
      </c>
      <c r="G1704" s="10">
        <v>492617.6</v>
      </c>
      <c r="H1704" s="11" t="s">
        <v>147</v>
      </c>
      <c r="I1704" s="28">
        <v>58332.800000000003</v>
      </c>
      <c r="J1704" s="28">
        <v>58332.800000000003</v>
      </c>
    </row>
    <row r="1705" spans="1:10" x14ac:dyDescent="0.25">
      <c r="A1705" s="22" t="s">
        <v>653</v>
      </c>
      <c r="B1705" s="17" t="s">
        <v>654</v>
      </c>
      <c r="C1705" s="19">
        <v>2013</v>
      </c>
      <c r="D1705" s="30" t="s">
        <v>1868</v>
      </c>
      <c r="E1705" s="34" t="s">
        <v>1867</v>
      </c>
      <c r="F1705" s="10">
        <v>68244.7</v>
      </c>
      <c r="G1705" s="34" t="s">
        <v>1867</v>
      </c>
      <c r="H1705" s="11" t="s">
        <v>147</v>
      </c>
      <c r="I1705" s="28">
        <v>278.39999999999998</v>
      </c>
      <c r="J1705" s="28">
        <v>278.39999999999998</v>
      </c>
    </row>
    <row r="1706" spans="1:10" x14ac:dyDescent="0.25">
      <c r="A1706"/>
      <c r="B1706" s="17"/>
      <c r="C1706" s="19">
        <v>2014</v>
      </c>
      <c r="D1706" s="30" t="s">
        <v>1868</v>
      </c>
      <c r="E1706" s="29" t="s">
        <v>1867</v>
      </c>
      <c r="F1706" s="10">
        <v>69377.700000000012</v>
      </c>
      <c r="G1706" s="10">
        <v>11865.2</v>
      </c>
      <c r="H1706" s="11" t="s">
        <v>147</v>
      </c>
      <c r="I1706" s="29" t="s">
        <v>1867</v>
      </c>
      <c r="J1706" s="29" t="s">
        <v>1867</v>
      </c>
    </row>
    <row r="1707" spans="1:10" x14ac:dyDescent="0.25">
      <c r="A1707"/>
      <c r="B1707" s="17"/>
      <c r="C1707" s="19">
        <v>2015</v>
      </c>
      <c r="D1707" s="30" t="s">
        <v>1868</v>
      </c>
      <c r="E1707" s="30" t="s">
        <v>1868</v>
      </c>
      <c r="F1707" s="10">
        <v>95293.5</v>
      </c>
      <c r="G1707" s="10">
        <v>57845.399999999994</v>
      </c>
      <c r="H1707" s="11" t="s">
        <v>147</v>
      </c>
      <c r="I1707" s="33" t="s">
        <v>1867</v>
      </c>
      <c r="J1707" s="28">
        <v>1534.7</v>
      </c>
    </row>
    <row r="1708" spans="1:10" x14ac:dyDescent="0.25">
      <c r="A1708"/>
      <c r="B1708" s="17"/>
      <c r="C1708" s="19">
        <v>2016</v>
      </c>
      <c r="D1708" s="30" t="s">
        <v>1868</v>
      </c>
      <c r="E1708" s="10">
        <v>136764.9</v>
      </c>
      <c r="F1708" s="10">
        <v>65354.2</v>
      </c>
      <c r="G1708" s="10">
        <v>51294.2</v>
      </c>
      <c r="H1708" s="11" t="s">
        <v>147</v>
      </c>
      <c r="I1708" s="11" t="s">
        <v>1867</v>
      </c>
      <c r="J1708" s="11" t="s">
        <v>1867</v>
      </c>
    </row>
    <row r="1709" spans="1:10" x14ac:dyDescent="0.25">
      <c r="A1709"/>
      <c r="B1709" s="17"/>
      <c r="C1709" s="19">
        <v>2017</v>
      </c>
      <c r="D1709" s="30" t="s">
        <v>1868</v>
      </c>
      <c r="E1709" s="30" t="s">
        <v>1868</v>
      </c>
      <c r="F1709" s="10">
        <v>108258.2</v>
      </c>
      <c r="G1709" s="10">
        <v>53158.400000000001</v>
      </c>
      <c r="H1709" s="11" t="s">
        <v>147</v>
      </c>
      <c r="I1709" s="11" t="s">
        <v>1867</v>
      </c>
      <c r="J1709" s="11" t="s">
        <v>1867</v>
      </c>
    </row>
    <row r="1710" spans="1:10" x14ac:dyDescent="0.25">
      <c r="A1710"/>
      <c r="B1710" s="17"/>
      <c r="C1710" s="19">
        <v>2018</v>
      </c>
      <c r="D1710" s="30" t="s">
        <v>1868</v>
      </c>
      <c r="E1710" s="30" t="s">
        <v>1867</v>
      </c>
      <c r="F1710" s="10">
        <v>148174.9</v>
      </c>
      <c r="G1710" s="10">
        <v>4908.3</v>
      </c>
      <c r="H1710" s="11" t="s">
        <v>147</v>
      </c>
      <c r="I1710" s="11" t="s">
        <v>1867</v>
      </c>
      <c r="J1710" s="11" t="s">
        <v>1867</v>
      </c>
    </row>
    <row r="1711" spans="1:10" x14ac:dyDescent="0.25">
      <c r="A1711" s="22" t="s">
        <v>655</v>
      </c>
      <c r="B1711" s="17" t="s">
        <v>656</v>
      </c>
      <c r="C1711" s="19">
        <v>2013</v>
      </c>
      <c r="D1711" s="30" t="s">
        <v>1868</v>
      </c>
      <c r="E1711" s="34" t="s">
        <v>1867</v>
      </c>
      <c r="F1711" s="10">
        <v>9578.5</v>
      </c>
      <c r="G1711" s="10">
        <v>9578.5</v>
      </c>
      <c r="H1711" s="11" t="s">
        <v>147</v>
      </c>
      <c r="I1711" s="11" t="s">
        <v>1867</v>
      </c>
      <c r="J1711" s="11" t="s">
        <v>1867</v>
      </c>
    </row>
    <row r="1712" spans="1:10" x14ac:dyDescent="0.25">
      <c r="A1712"/>
      <c r="B1712" s="17"/>
      <c r="C1712" s="19">
        <v>2014</v>
      </c>
      <c r="D1712" s="30" t="s">
        <v>1868</v>
      </c>
      <c r="E1712" s="29" t="s">
        <v>1867</v>
      </c>
      <c r="F1712" s="10">
        <v>1093.0999999999999</v>
      </c>
      <c r="G1712" s="10">
        <v>1093.0999999999999</v>
      </c>
      <c r="H1712" s="11" t="s">
        <v>147</v>
      </c>
      <c r="I1712" s="11" t="s">
        <v>1867</v>
      </c>
      <c r="J1712" s="11" t="s">
        <v>1867</v>
      </c>
    </row>
    <row r="1713" spans="1:10" x14ac:dyDescent="0.25">
      <c r="A1713"/>
      <c r="B1713" s="17"/>
      <c r="C1713" s="19">
        <v>2015</v>
      </c>
      <c r="D1713" s="30" t="s">
        <v>1868</v>
      </c>
      <c r="E1713" s="33" t="s">
        <v>1867</v>
      </c>
      <c r="F1713" s="10">
        <v>12893.9</v>
      </c>
      <c r="G1713" s="10">
        <v>2219</v>
      </c>
      <c r="H1713" s="11" t="s">
        <v>147</v>
      </c>
      <c r="I1713" s="33" t="s">
        <v>1867</v>
      </c>
      <c r="J1713" s="33" t="s">
        <v>1867</v>
      </c>
    </row>
    <row r="1714" spans="1:10" x14ac:dyDescent="0.25">
      <c r="A1714"/>
      <c r="B1714" s="17"/>
      <c r="C1714" s="19">
        <v>2016</v>
      </c>
      <c r="D1714" s="30" t="s">
        <v>1868</v>
      </c>
      <c r="E1714" s="30" t="s">
        <v>1868</v>
      </c>
      <c r="F1714" s="10">
        <v>50572.200000000004</v>
      </c>
      <c r="G1714" s="10">
        <v>36027.9</v>
      </c>
      <c r="H1714" s="11" t="s">
        <v>147</v>
      </c>
      <c r="I1714" s="11" t="s">
        <v>1867</v>
      </c>
      <c r="J1714" s="11" t="s">
        <v>1867</v>
      </c>
    </row>
    <row r="1715" spans="1:10" x14ac:dyDescent="0.25">
      <c r="A1715"/>
      <c r="B1715" s="17"/>
      <c r="C1715" s="19">
        <v>2017</v>
      </c>
      <c r="D1715" s="30" t="s">
        <v>1868</v>
      </c>
      <c r="E1715" s="30" t="s">
        <v>1868</v>
      </c>
      <c r="F1715" s="10">
        <v>28046.799999999999</v>
      </c>
      <c r="G1715" s="10">
        <v>10011.4</v>
      </c>
      <c r="H1715" s="11" t="s">
        <v>147</v>
      </c>
      <c r="I1715" s="11" t="s">
        <v>1867</v>
      </c>
      <c r="J1715" s="11" t="s">
        <v>1867</v>
      </c>
    </row>
    <row r="1716" spans="1:10" x14ac:dyDescent="0.25">
      <c r="A1716"/>
      <c r="B1716" s="17"/>
      <c r="C1716" s="19">
        <v>2018</v>
      </c>
      <c r="D1716" s="30" t="s">
        <v>1868</v>
      </c>
      <c r="E1716" s="30" t="s">
        <v>1868</v>
      </c>
      <c r="F1716" s="10">
        <v>77884.899999999994</v>
      </c>
      <c r="G1716" s="10">
        <v>9961.7000000000007</v>
      </c>
      <c r="H1716" s="11" t="s">
        <v>147</v>
      </c>
      <c r="I1716" s="11" t="s">
        <v>1867</v>
      </c>
      <c r="J1716" s="11" t="s">
        <v>1867</v>
      </c>
    </row>
    <row r="1717" spans="1:10" x14ac:dyDescent="0.25">
      <c r="A1717" s="22" t="s">
        <v>657</v>
      </c>
      <c r="B1717" s="17" t="s">
        <v>658</v>
      </c>
      <c r="C1717" s="19">
        <v>2013</v>
      </c>
      <c r="D1717" s="30" t="s">
        <v>1868</v>
      </c>
      <c r="E1717" s="10">
        <v>1752976.3</v>
      </c>
      <c r="F1717" s="10">
        <v>889713.4</v>
      </c>
      <c r="G1717" s="10">
        <v>178987.2</v>
      </c>
      <c r="H1717" s="11" t="s">
        <v>147</v>
      </c>
      <c r="I1717" s="28">
        <v>38566</v>
      </c>
      <c r="J1717" s="28">
        <v>34356.800000000003</v>
      </c>
    </row>
    <row r="1718" spans="1:10" x14ac:dyDescent="0.25">
      <c r="A1718"/>
      <c r="B1718" s="17"/>
      <c r="C1718" s="19">
        <v>2014</v>
      </c>
      <c r="D1718" s="30" t="s">
        <v>1868</v>
      </c>
      <c r="E1718" s="10">
        <v>1651314.1</v>
      </c>
      <c r="F1718" s="10">
        <v>1243919.3</v>
      </c>
      <c r="G1718" s="10">
        <v>197546.2</v>
      </c>
      <c r="H1718" s="11" t="s">
        <v>147</v>
      </c>
      <c r="I1718" s="28">
        <v>32817</v>
      </c>
      <c r="J1718" s="28">
        <v>29170.600000000002</v>
      </c>
    </row>
    <row r="1719" spans="1:10" x14ac:dyDescent="0.25">
      <c r="A1719"/>
      <c r="B1719" s="17"/>
      <c r="C1719" s="19">
        <v>2015</v>
      </c>
      <c r="D1719" s="30" t="s">
        <v>1868</v>
      </c>
      <c r="E1719" s="10">
        <v>2616804.2000000002</v>
      </c>
      <c r="F1719" s="10">
        <v>1883325.1</v>
      </c>
      <c r="G1719" s="10">
        <v>283279.3</v>
      </c>
      <c r="H1719" s="11" t="s">
        <v>147</v>
      </c>
      <c r="I1719" s="28">
        <v>41520.300000000003</v>
      </c>
      <c r="J1719" s="28">
        <v>38211.199999999997</v>
      </c>
    </row>
    <row r="1720" spans="1:10" x14ac:dyDescent="0.25">
      <c r="A1720"/>
      <c r="B1720" s="17"/>
      <c r="C1720" s="19">
        <v>2016</v>
      </c>
      <c r="D1720" s="30" t="s">
        <v>1868</v>
      </c>
      <c r="E1720" s="10">
        <v>3138891.2</v>
      </c>
      <c r="F1720" s="10">
        <v>1938350.5000000002</v>
      </c>
      <c r="G1720" s="10">
        <v>204686.10000000003</v>
      </c>
      <c r="H1720" s="11" t="s">
        <v>147</v>
      </c>
      <c r="I1720" s="28">
        <v>42240.5</v>
      </c>
      <c r="J1720" s="28">
        <v>37987.300000000003</v>
      </c>
    </row>
    <row r="1721" spans="1:10" x14ac:dyDescent="0.25">
      <c r="A1721"/>
      <c r="B1721" s="17"/>
      <c r="C1721" s="19">
        <v>2017</v>
      </c>
      <c r="D1721" s="30" t="s">
        <v>1868</v>
      </c>
      <c r="E1721" s="10">
        <v>3566571.6</v>
      </c>
      <c r="F1721" s="10">
        <v>2649110.9</v>
      </c>
      <c r="G1721" s="10">
        <v>329385.59999999998</v>
      </c>
      <c r="H1721" s="11" t="s">
        <v>147</v>
      </c>
      <c r="I1721" s="28">
        <v>47235.1</v>
      </c>
      <c r="J1721" s="28">
        <v>47235.1</v>
      </c>
    </row>
    <row r="1722" spans="1:10" x14ac:dyDescent="0.25">
      <c r="A1722"/>
      <c r="B1722" s="17"/>
      <c r="C1722" s="19">
        <v>2018</v>
      </c>
      <c r="D1722" s="30" t="s">
        <v>1868</v>
      </c>
      <c r="E1722" s="10">
        <v>4547255.5999999996</v>
      </c>
      <c r="F1722" s="10">
        <v>2965724.5</v>
      </c>
      <c r="G1722" s="10">
        <v>351529.60000000003</v>
      </c>
      <c r="H1722" s="11" t="s">
        <v>147</v>
      </c>
      <c r="I1722" s="28">
        <v>51579.9</v>
      </c>
      <c r="J1722" s="28">
        <v>51579.9</v>
      </c>
    </row>
    <row r="1723" spans="1:10" x14ac:dyDescent="0.25">
      <c r="A1723" s="22" t="s">
        <v>659</v>
      </c>
      <c r="B1723" s="17" t="s">
        <v>660</v>
      </c>
      <c r="C1723" s="19">
        <v>2013</v>
      </c>
      <c r="D1723" s="34" t="s">
        <v>1867</v>
      </c>
      <c r="E1723" s="34" t="s">
        <v>1867</v>
      </c>
      <c r="F1723" s="10">
        <v>129885.9</v>
      </c>
      <c r="G1723" s="10">
        <v>21829.300000000003</v>
      </c>
      <c r="H1723" s="11" t="s">
        <v>147</v>
      </c>
      <c r="I1723" s="28">
        <v>1610.9</v>
      </c>
      <c r="J1723" s="28">
        <v>1610.9</v>
      </c>
    </row>
    <row r="1724" spans="1:10" x14ac:dyDescent="0.25">
      <c r="A1724"/>
      <c r="B1724" s="17"/>
      <c r="C1724" s="19">
        <v>2014</v>
      </c>
      <c r="D1724" s="30" t="s">
        <v>1868</v>
      </c>
      <c r="E1724" s="10">
        <v>1585465.8</v>
      </c>
      <c r="F1724" s="10">
        <v>192192.2</v>
      </c>
      <c r="G1724" s="10">
        <v>22197.3</v>
      </c>
      <c r="H1724" s="11" t="s">
        <v>147</v>
      </c>
      <c r="I1724" s="28">
        <v>1030.5999999999999</v>
      </c>
      <c r="J1724" s="28">
        <v>1030.5999999999999</v>
      </c>
    </row>
    <row r="1725" spans="1:10" x14ac:dyDescent="0.25">
      <c r="A1725"/>
      <c r="B1725" s="17"/>
      <c r="C1725" s="19">
        <v>2015</v>
      </c>
      <c r="D1725" s="33" t="s">
        <v>1867</v>
      </c>
      <c r="E1725" s="10">
        <v>156094.90000000002</v>
      </c>
      <c r="F1725" s="10">
        <v>461118.39999999997</v>
      </c>
      <c r="G1725" s="10">
        <v>13795.1</v>
      </c>
      <c r="H1725" s="11" t="s">
        <v>147</v>
      </c>
      <c r="I1725" s="33" t="s">
        <v>1867</v>
      </c>
      <c r="J1725" s="33" t="s">
        <v>1867</v>
      </c>
    </row>
    <row r="1726" spans="1:10" x14ac:dyDescent="0.25">
      <c r="A1726"/>
      <c r="B1726" s="17"/>
      <c r="C1726" s="19">
        <v>2016</v>
      </c>
      <c r="D1726" s="30" t="s">
        <v>1868</v>
      </c>
      <c r="E1726" s="10">
        <v>2112734.7999999998</v>
      </c>
      <c r="F1726" s="10">
        <v>497929.1</v>
      </c>
      <c r="G1726" s="10">
        <v>96740.800000000003</v>
      </c>
      <c r="H1726" s="11" t="s">
        <v>147</v>
      </c>
      <c r="I1726" s="33" t="s">
        <v>1867</v>
      </c>
      <c r="J1726" s="28">
        <v>1360.3</v>
      </c>
    </row>
    <row r="1727" spans="1:10" x14ac:dyDescent="0.25">
      <c r="A1727"/>
      <c r="B1727" s="17"/>
      <c r="C1727" s="19">
        <v>2017</v>
      </c>
      <c r="D1727" s="30" t="s">
        <v>1868</v>
      </c>
      <c r="E1727" s="10">
        <v>3177508</v>
      </c>
      <c r="F1727" s="10">
        <v>353790.5</v>
      </c>
      <c r="G1727" s="10">
        <v>97952.700000000012</v>
      </c>
      <c r="H1727" s="11" t="s">
        <v>147</v>
      </c>
      <c r="I1727" s="28">
        <v>1112.0999999999999</v>
      </c>
      <c r="J1727" s="28">
        <v>1112.0999999999999</v>
      </c>
    </row>
    <row r="1728" spans="1:10" x14ac:dyDescent="0.25">
      <c r="A1728"/>
      <c r="B1728" s="17"/>
      <c r="C1728" s="19">
        <v>2018</v>
      </c>
      <c r="D1728" s="30" t="s">
        <v>1867</v>
      </c>
      <c r="E1728" s="30" t="s">
        <v>1867</v>
      </c>
      <c r="F1728" s="10">
        <v>552410.20000000007</v>
      </c>
      <c r="G1728" s="10">
        <v>126218</v>
      </c>
      <c r="H1728" s="11" t="s">
        <v>147</v>
      </c>
      <c r="I1728" s="28">
        <v>1521.4</v>
      </c>
      <c r="J1728" s="28">
        <v>1521.4</v>
      </c>
    </row>
    <row r="1729" spans="1:10" x14ac:dyDescent="0.25">
      <c r="A1729" s="21" t="s">
        <v>661</v>
      </c>
      <c r="B1729" s="17" t="s">
        <v>662</v>
      </c>
      <c r="C1729" s="19">
        <v>2013</v>
      </c>
      <c r="D1729" s="34" t="s">
        <v>1867</v>
      </c>
      <c r="E1729" s="34" t="s">
        <v>1867</v>
      </c>
      <c r="F1729" s="34" t="s">
        <v>1867</v>
      </c>
      <c r="G1729" s="10">
        <v>37414.800000000003</v>
      </c>
      <c r="H1729" s="11" t="s">
        <v>147</v>
      </c>
      <c r="I1729" s="11" t="s">
        <v>1867</v>
      </c>
      <c r="J1729" s="28">
        <v>792.5</v>
      </c>
    </row>
    <row r="1730" spans="1:10" x14ac:dyDescent="0.25">
      <c r="A1730"/>
      <c r="B1730" s="17"/>
      <c r="C1730" s="19">
        <v>2014</v>
      </c>
      <c r="D1730" s="29" t="s">
        <v>1867</v>
      </c>
      <c r="E1730" s="29" t="s">
        <v>1867</v>
      </c>
      <c r="F1730" s="10">
        <v>358174.3</v>
      </c>
      <c r="G1730" s="10">
        <v>35148</v>
      </c>
      <c r="H1730" s="11" t="s">
        <v>147</v>
      </c>
      <c r="I1730" s="28">
        <v>658</v>
      </c>
      <c r="J1730" s="28">
        <v>658</v>
      </c>
    </row>
    <row r="1731" spans="1:10" x14ac:dyDescent="0.25">
      <c r="A1731"/>
      <c r="B1731" s="17"/>
      <c r="C1731" s="19">
        <v>2015</v>
      </c>
      <c r="D1731" s="10">
        <v>13486989.699999999</v>
      </c>
      <c r="E1731" s="10">
        <v>4709577.3999999994</v>
      </c>
      <c r="F1731" s="10">
        <v>683558.5</v>
      </c>
      <c r="G1731" s="10">
        <v>68047.8</v>
      </c>
      <c r="H1731" s="11" t="s">
        <v>147</v>
      </c>
      <c r="I1731" s="28">
        <v>1712.5</v>
      </c>
      <c r="J1731" s="28">
        <v>1712.5</v>
      </c>
    </row>
    <row r="1732" spans="1:10" x14ac:dyDescent="0.25">
      <c r="A1732"/>
      <c r="B1732" s="17"/>
      <c r="C1732" s="19">
        <v>2016</v>
      </c>
      <c r="D1732" s="10">
        <v>9385203.3000000007</v>
      </c>
      <c r="E1732" s="10">
        <v>7163758.5</v>
      </c>
      <c r="F1732" s="10">
        <v>867131.9</v>
      </c>
      <c r="G1732" s="10">
        <v>40591.300000000003</v>
      </c>
      <c r="H1732" s="11" t="s">
        <v>147</v>
      </c>
      <c r="I1732" s="28">
        <v>2647.4</v>
      </c>
      <c r="J1732" s="28">
        <v>2647.4</v>
      </c>
    </row>
    <row r="1733" spans="1:10" x14ac:dyDescent="0.25">
      <c r="A1733"/>
      <c r="B1733" s="17"/>
      <c r="C1733" s="19">
        <v>2017</v>
      </c>
      <c r="D1733" s="10">
        <v>14688135.199999999</v>
      </c>
      <c r="E1733" s="10">
        <v>9073243.3000000007</v>
      </c>
      <c r="F1733" s="10">
        <v>1234272.8</v>
      </c>
      <c r="G1733" s="10">
        <v>81597.400000000009</v>
      </c>
      <c r="H1733" s="11" t="s">
        <v>147</v>
      </c>
      <c r="I1733" s="28">
        <v>2622.6</v>
      </c>
      <c r="J1733" s="28">
        <v>2622.6</v>
      </c>
    </row>
    <row r="1734" spans="1:10" x14ac:dyDescent="0.25">
      <c r="A1734"/>
      <c r="B1734" s="17"/>
      <c r="C1734" s="19">
        <v>2018</v>
      </c>
      <c r="D1734" s="10">
        <v>19127455.600000001</v>
      </c>
      <c r="E1734" s="10">
        <v>10805127</v>
      </c>
      <c r="F1734" s="10">
        <v>946394.39999999991</v>
      </c>
      <c r="G1734" s="10">
        <v>79785.7</v>
      </c>
      <c r="H1734" s="11" t="s">
        <v>147</v>
      </c>
      <c r="I1734" s="28">
        <v>4394.7</v>
      </c>
      <c r="J1734" s="28">
        <v>4394.7</v>
      </c>
    </row>
    <row r="1735" spans="1:10" x14ac:dyDescent="0.25">
      <c r="A1735" s="22" t="s">
        <v>663</v>
      </c>
      <c r="B1735" s="17" t="s">
        <v>664</v>
      </c>
      <c r="C1735" s="19">
        <v>2013</v>
      </c>
      <c r="D1735" s="30" t="s">
        <v>1868</v>
      </c>
      <c r="E1735" s="10">
        <v>76517.7</v>
      </c>
      <c r="F1735" s="34" t="s">
        <v>1867</v>
      </c>
      <c r="G1735" s="34" t="s">
        <v>1867</v>
      </c>
      <c r="H1735" s="11" t="s">
        <v>147</v>
      </c>
      <c r="I1735" s="11" t="s">
        <v>1867</v>
      </c>
      <c r="J1735" s="11" t="s">
        <v>1867</v>
      </c>
    </row>
    <row r="1736" spans="1:10" x14ac:dyDescent="0.25">
      <c r="A1736"/>
      <c r="B1736" s="17"/>
      <c r="C1736" s="19">
        <v>2014</v>
      </c>
      <c r="D1736" s="30" t="s">
        <v>1868</v>
      </c>
      <c r="E1736" s="10">
        <v>87293</v>
      </c>
      <c r="F1736" s="10">
        <v>63634.3</v>
      </c>
      <c r="G1736" s="29" t="s">
        <v>1867</v>
      </c>
      <c r="H1736" s="11" t="s">
        <v>147</v>
      </c>
      <c r="I1736" s="11" t="s">
        <v>1867</v>
      </c>
      <c r="J1736" s="11" t="s">
        <v>1867</v>
      </c>
    </row>
    <row r="1737" spans="1:10" x14ac:dyDescent="0.25">
      <c r="A1737"/>
      <c r="B1737" s="17"/>
      <c r="C1737" s="19">
        <v>2015</v>
      </c>
      <c r="D1737" s="30" t="s">
        <v>1868</v>
      </c>
      <c r="E1737" s="10">
        <v>63427.4</v>
      </c>
      <c r="F1737" s="10">
        <v>74635</v>
      </c>
      <c r="G1737" s="10">
        <v>32884.9</v>
      </c>
      <c r="H1737" s="11" t="s">
        <v>147</v>
      </c>
      <c r="I1737" s="28">
        <v>47.1</v>
      </c>
      <c r="J1737" s="28">
        <v>47.1</v>
      </c>
    </row>
    <row r="1738" spans="1:10" x14ac:dyDescent="0.25">
      <c r="A1738"/>
      <c r="B1738" s="17"/>
      <c r="C1738" s="19">
        <v>2016</v>
      </c>
      <c r="D1738" s="30" t="s">
        <v>1868</v>
      </c>
      <c r="E1738" s="10">
        <v>76909.3</v>
      </c>
      <c r="F1738" s="10">
        <v>61705.600000000006</v>
      </c>
      <c r="G1738" s="10">
        <v>19923.2</v>
      </c>
      <c r="H1738" s="11" t="s">
        <v>147</v>
      </c>
      <c r="I1738" s="28">
        <v>59</v>
      </c>
      <c r="J1738" s="28">
        <v>59</v>
      </c>
    </row>
    <row r="1739" spans="1:10" x14ac:dyDescent="0.25">
      <c r="A1739"/>
      <c r="B1739" s="17"/>
      <c r="C1739" s="19">
        <v>2017</v>
      </c>
      <c r="D1739" s="30" t="s">
        <v>1868</v>
      </c>
      <c r="E1739" s="10">
        <v>86259.199999999997</v>
      </c>
      <c r="F1739" s="10">
        <v>43491.8</v>
      </c>
      <c r="G1739" s="10">
        <v>10940.4</v>
      </c>
      <c r="H1739" s="11" t="s">
        <v>147</v>
      </c>
      <c r="I1739" s="28">
        <v>354.9</v>
      </c>
      <c r="J1739" s="28">
        <v>354.9</v>
      </c>
    </row>
    <row r="1740" spans="1:10" x14ac:dyDescent="0.25">
      <c r="A1740"/>
      <c r="B1740" s="17"/>
      <c r="C1740" s="19">
        <v>2018</v>
      </c>
      <c r="D1740" s="30" t="s">
        <v>1868</v>
      </c>
      <c r="E1740" s="10">
        <v>121913.4</v>
      </c>
      <c r="F1740" s="10">
        <v>25930</v>
      </c>
      <c r="G1740" s="10">
        <v>5625.4</v>
      </c>
      <c r="H1740" s="11" t="s">
        <v>147</v>
      </c>
      <c r="I1740" s="28">
        <v>90.5</v>
      </c>
      <c r="J1740" s="28">
        <v>90.5</v>
      </c>
    </row>
    <row r="1741" spans="1:10" x14ac:dyDescent="0.25">
      <c r="A1741" s="22" t="s">
        <v>665</v>
      </c>
      <c r="B1741" s="17" t="s">
        <v>666</v>
      </c>
      <c r="C1741" s="19">
        <v>2013</v>
      </c>
      <c r="D1741" s="10">
        <v>4633689.6000000006</v>
      </c>
      <c r="E1741" s="10">
        <v>758907.9</v>
      </c>
      <c r="F1741" s="10">
        <v>115812.5</v>
      </c>
      <c r="G1741" s="10">
        <v>2172</v>
      </c>
      <c r="H1741" s="11" t="s">
        <v>147</v>
      </c>
      <c r="I1741" s="11" t="s">
        <v>147</v>
      </c>
      <c r="J1741" s="11" t="s">
        <v>147</v>
      </c>
    </row>
    <row r="1742" spans="1:10" x14ac:dyDescent="0.25">
      <c r="A1742"/>
      <c r="B1742" s="17"/>
      <c r="C1742" s="19">
        <v>2014</v>
      </c>
      <c r="D1742" s="29" t="s">
        <v>1867</v>
      </c>
      <c r="E1742" s="10">
        <v>1592937.2</v>
      </c>
      <c r="F1742" s="10">
        <v>163482.99999999997</v>
      </c>
      <c r="G1742" s="29" t="s">
        <v>1867</v>
      </c>
      <c r="H1742" s="11" t="s">
        <v>147</v>
      </c>
      <c r="I1742" s="11" t="s">
        <v>1867</v>
      </c>
      <c r="J1742" s="11" t="s">
        <v>1867</v>
      </c>
    </row>
    <row r="1743" spans="1:10" x14ac:dyDescent="0.25">
      <c r="A1743"/>
      <c r="B1743" s="17"/>
      <c r="C1743" s="19">
        <v>2015</v>
      </c>
      <c r="D1743" s="33" t="s">
        <v>1867</v>
      </c>
      <c r="E1743" s="33" t="s">
        <v>1867</v>
      </c>
      <c r="F1743" s="33" t="s">
        <v>1867</v>
      </c>
      <c r="G1743" s="11" t="s">
        <v>1867</v>
      </c>
      <c r="H1743" s="11" t="s">
        <v>147</v>
      </c>
      <c r="I1743" s="11" t="s">
        <v>1867</v>
      </c>
      <c r="J1743" s="11" t="s">
        <v>1867</v>
      </c>
    </row>
    <row r="1744" spans="1:10" x14ac:dyDescent="0.25">
      <c r="A1744"/>
      <c r="B1744" s="17"/>
      <c r="C1744" s="19">
        <v>2016</v>
      </c>
      <c r="D1744" s="33" t="s">
        <v>1867</v>
      </c>
      <c r="E1744" s="10">
        <v>1998243.3</v>
      </c>
      <c r="F1744" s="33" t="s">
        <v>1867</v>
      </c>
      <c r="G1744" s="33" t="s">
        <v>1867</v>
      </c>
      <c r="H1744" s="11" t="s">
        <v>147</v>
      </c>
      <c r="I1744" s="11" t="s">
        <v>1867</v>
      </c>
      <c r="J1744" s="11" t="s">
        <v>1867</v>
      </c>
    </row>
    <row r="1745" spans="1:10" x14ac:dyDescent="0.25">
      <c r="A1745"/>
      <c r="B1745" s="17"/>
      <c r="C1745" s="19">
        <v>2017</v>
      </c>
      <c r="D1745" s="33" t="s">
        <v>1867</v>
      </c>
      <c r="E1745" s="33" t="s">
        <v>1867</v>
      </c>
      <c r="F1745" s="10">
        <v>726180.29999999993</v>
      </c>
      <c r="G1745" s="10">
        <v>20080</v>
      </c>
      <c r="H1745" s="11" t="s">
        <v>147</v>
      </c>
      <c r="I1745" s="28">
        <v>365.7</v>
      </c>
      <c r="J1745" s="33" t="s">
        <v>1867</v>
      </c>
    </row>
    <row r="1746" spans="1:10" x14ac:dyDescent="0.25">
      <c r="A1746"/>
      <c r="B1746" s="17"/>
      <c r="C1746" s="19">
        <v>2018</v>
      </c>
      <c r="D1746" s="30" t="s">
        <v>1867</v>
      </c>
      <c r="E1746" s="30" t="s">
        <v>1867</v>
      </c>
      <c r="F1746" s="10">
        <v>448117.9</v>
      </c>
      <c r="G1746" s="10">
        <v>38154.299999999996</v>
      </c>
      <c r="H1746" s="11" t="s">
        <v>147</v>
      </c>
      <c r="I1746" s="28">
        <v>414.2</v>
      </c>
      <c r="J1746" s="30" t="s">
        <v>1867</v>
      </c>
    </row>
    <row r="1747" spans="1:10" x14ac:dyDescent="0.25">
      <c r="A1747" s="22" t="s">
        <v>667</v>
      </c>
      <c r="B1747" s="17" t="s">
        <v>668</v>
      </c>
      <c r="C1747" s="19">
        <v>2013</v>
      </c>
      <c r="D1747" s="30" t="s">
        <v>1868</v>
      </c>
      <c r="E1747" s="34" t="s">
        <v>1867</v>
      </c>
      <c r="F1747" s="10">
        <v>1840.9</v>
      </c>
      <c r="G1747" s="34" t="s">
        <v>1867</v>
      </c>
      <c r="H1747" s="11" t="s">
        <v>147</v>
      </c>
      <c r="I1747" s="11" t="s">
        <v>147</v>
      </c>
      <c r="J1747" s="11" t="s">
        <v>147</v>
      </c>
    </row>
    <row r="1748" spans="1:10" x14ac:dyDescent="0.25">
      <c r="A1748"/>
      <c r="B1748" s="17"/>
      <c r="C1748" s="19">
        <v>2014</v>
      </c>
      <c r="D1748" s="30" t="s">
        <v>1868</v>
      </c>
      <c r="E1748" s="29" t="s">
        <v>1867</v>
      </c>
      <c r="F1748" s="29" t="s">
        <v>1867</v>
      </c>
      <c r="G1748" s="29" t="s">
        <v>1867</v>
      </c>
      <c r="H1748" s="11" t="s">
        <v>147</v>
      </c>
      <c r="I1748" s="11" t="s">
        <v>147</v>
      </c>
      <c r="J1748" s="11" t="s">
        <v>147</v>
      </c>
    </row>
    <row r="1749" spans="1:10" x14ac:dyDescent="0.25">
      <c r="A1749"/>
      <c r="B1749" s="17"/>
      <c r="C1749" s="19">
        <v>2015</v>
      </c>
      <c r="D1749" s="30" t="s">
        <v>1868</v>
      </c>
      <c r="E1749" s="33" t="s">
        <v>1867</v>
      </c>
      <c r="F1749" s="33" t="s">
        <v>1867</v>
      </c>
      <c r="G1749" s="33" t="s">
        <v>1867</v>
      </c>
      <c r="H1749" s="11" t="s">
        <v>147</v>
      </c>
      <c r="I1749" s="11" t="s">
        <v>147</v>
      </c>
      <c r="J1749" s="11" t="s">
        <v>147</v>
      </c>
    </row>
    <row r="1750" spans="1:10" x14ac:dyDescent="0.25">
      <c r="A1750"/>
      <c r="B1750" s="17"/>
      <c r="C1750" s="19">
        <v>2016</v>
      </c>
      <c r="D1750" s="30" t="s">
        <v>1868</v>
      </c>
      <c r="E1750" s="10">
        <v>908925.3</v>
      </c>
      <c r="F1750" s="10">
        <v>387.4</v>
      </c>
      <c r="G1750" s="33" t="s">
        <v>1867</v>
      </c>
      <c r="H1750" s="11" t="s">
        <v>147</v>
      </c>
      <c r="I1750" s="11" t="s">
        <v>147</v>
      </c>
      <c r="J1750" s="11" t="s">
        <v>147</v>
      </c>
    </row>
    <row r="1751" spans="1:10" x14ac:dyDescent="0.25">
      <c r="A1751"/>
      <c r="B1751" s="17"/>
      <c r="C1751" s="19">
        <v>2017</v>
      </c>
      <c r="D1751" s="30" t="s">
        <v>1868</v>
      </c>
      <c r="E1751" s="33" t="s">
        <v>1867</v>
      </c>
      <c r="F1751" s="33" t="s">
        <v>1867</v>
      </c>
      <c r="G1751" s="33" t="s">
        <v>1867</v>
      </c>
      <c r="H1751" s="11" t="s">
        <v>147</v>
      </c>
      <c r="I1751" s="11" t="s">
        <v>147</v>
      </c>
      <c r="J1751" s="11" t="s">
        <v>147</v>
      </c>
    </row>
    <row r="1752" spans="1:10" x14ac:dyDescent="0.25">
      <c r="A1752"/>
      <c r="B1752" s="17"/>
      <c r="C1752" s="19">
        <v>2018</v>
      </c>
      <c r="D1752" s="30" t="s">
        <v>1868</v>
      </c>
      <c r="E1752" s="30" t="s">
        <v>1867</v>
      </c>
      <c r="F1752" s="30" t="s">
        <v>1867</v>
      </c>
      <c r="G1752" s="10">
        <v>10078.299999999999</v>
      </c>
      <c r="H1752" s="11" t="s">
        <v>147</v>
      </c>
      <c r="I1752" s="11" t="s">
        <v>1867</v>
      </c>
      <c r="J1752" s="11" t="s">
        <v>1867</v>
      </c>
    </row>
    <row r="1753" spans="1:10" x14ac:dyDescent="0.25">
      <c r="A1753" s="22" t="s">
        <v>669</v>
      </c>
      <c r="B1753" s="17" t="s">
        <v>670</v>
      </c>
      <c r="C1753" s="19">
        <v>2013</v>
      </c>
      <c r="D1753" s="34" t="s">
        <v>1867</v>
      </c>
      <c r="E1753" s="34" t="s">
        <v>1867</v>
      </c>
      <c r="F1753" s="34" t="s">
        <v>1867</v>
      </c>
      <c r="G1753" s="10">
        <v>11090.300000000001</v>
      </c>
      <c r="H1753" s="11" t="s">
        <v>147</v>
      </c>
      <c r="I1753" s="11" t="s">
        <v>1867</v>
      </c>
      <c r="J1753" s="11" t="s">
        <v>1867</v>
      </c>
    </row>
    <row r="1754" spans="1:10" x14ac:dyDescent="0.25">
      <c r="A1754"/>
      <c r="B1754" s="17"/>
      <c r="C1754" s="19">
        <v>2014</v>
      </c>
      <c r="D1754" s="29" t="s">
        <v>1867</v>
      </c>
      <c r="E1754" s="29" t="s">
        <v>1867</v>
      </c>
      <c r="F1754" s="10">
        <v>123625.40000000001</v>
      </c>
      <c r="G1754" s="29" t="s">
        <v>1867</v>
      </c>
      <c r="H1754" s="11" t="s">
        <v>147</v>
      </c>
      <c r="I1754" s="11" t="s">
        <v>1867</v>
      </c>
      <c r="J1754" s="11" t="s">
        <v>1867</v>
      </c>
    </row>
    <row r="1755" spans="1:10" x14ac:dyDescent="0.25">
      <c r="A1755"/>
      <c r="B1755" s="17"/>
      <c r="C1755" s="19">
        <v>2015</v>
      </c>
      <c r="D1755" s="33" t="s">
        <v>1867</v>
      </c>
      <c r="E1755" s="10">
        <v>2797794.5</v>
      </c>
      <c r="F1755" s="33" t="s">
        <v>1867</v>
      </c>
      <c r="G1755" s="10">
        <v>2021.9</v>
      </c>
      <c r="H1755" s="11" t="s">
        <v>147</v>
      </c>
      <c r="I1755" s="11" t="s">
        <v>1867</v>
      </c>
      <c r="J1755" s="11" t="s">
        <v>1867</v>
      </c>
    </row>
    <row r="1756" spans="1:10" x14ac:dyDescent="0.25">
      <c r="A1756"/>
      <c r="B1756" s="17"/>
      <c r="C1756" s="19">
        <v>2016</v>
      </c>
      <c r="D1756" s="33" t="s">
        <v>1867</v>
      </c>
      <c r="E1756" s="11" t="s">
        <v>1867</v>
      </c>
      <c r="F1756" s="10">
        <v>216194.4</v>
      </c>
      <c r="G1756" s="10">
        <v>3979.6</v>
      </c>
      <c r="H1756" s="11" t="s">
        <v>147</v>
      </c>
      <c r="I1756" s="11" t="s">
        <v>1867</v>
      </c>
      <c r="J1756" s="11" t="s">
        <v>1867</v>
      </c>
    </row>
    <row r="1757" spans="1:10" x14ac:dyDescent="0.25">
      <c r="A1757"/>
      <c r="B1757" s="17"/>
      <c r="C1757" s="19">
        <v>2017</v>
      </c>
      <c r="D1757" s="33" t="s">
        <v>1867</v>
      </c>
      <c r="E1757" s="10">
        <v>4295114.9000000004</v>
      </c>
      <c r="F1757" s="33" t="s">
        <v>1867</v>
      </c>
      <c r="G1757" s="33" t="s">
        <v>1867</v>
      </c>
      <c r="H1757" s="11" t="s">
        <v>147</v>
      </c>
      <c r="I1757" s="11" t="s">
        <v>147</v>
      </c>
      <c r="J1757" s="11" t="s">
        <v>147</v>
      </c>
    </row>
    <row r="1758" spans="1:10" x14ac:dyDescent="0.25">
      <c r="A1758"/>
      <c r="B1758" s="17"/>
      <c r="C1758" s="19">
        <v>2018</v>
      </c>
      <c r="D1758" s="30" t="s">
        <v>1867</v>
      </c>
      <c r="E1758" s="30" t="s">
        <v>1867</v>
      </c>
      <c r="F1758" s="10">
        <v>441799.3</v>
      </c>
      <c r="G1758" s="10">
        <v>18727.3</v>
      </c>
      <c r="H1758" s="11" t="s">
        <v>147</v>
      </c>
      <c r="I1758" s="11" t="s">
        <v>147</v>
      </c>
      <c r="J1758" s="11" t="s">
        <v>147</v>
      </c>
    </row>
    <row r="1759" spans="1:10" x14ac:dyDescent="0.25">
      <c r="A1759" s="22" t="s">
        <v>671</v>
      </c>
      <c r="B1759" s="17" t="s">
        <v>672</v>
      </c>
      <c r="C1759" s="19">
        <v>2013</v>
      </c>
      <c r="D1759" s="34" t="s">
        <v>1867</v>
      </c>
      <c r="E1759" s="34" t="s">
        <v>1867</v>
      </c>
      <c r="F1759" s="34" t="s">
        <v>1867</v>
      </c>
      <c r="G1759" s="34" t="s">
        <v>1867</v>
      </c>
      <c r="H1759" s="11" t="s">
        <v>147</v>
      </c>
      <c r="I1759" s="11" t="s">
        <v>1867</v>
      </c>
      <c r="J1759" s="11" t="s">
        <v>1867</v>
      </c>
    </row>
    <row r="1760" spans="1:10" x14ac:dyDescent="0.25">
      <c r="A1760"/>
      <c r="B1760" s="17"/>
      <c r="C1760" s="19">
        <v>2014</v>
      </c>
      <c r="D1760" s="29" t="s">
        <v>1867</v>
      </c>
      <c r="E1760" s="29" t="s">
        <v>1867</v>
      </c>
      <c r="F1760" s="10">
        <v>7274.9000000000005</v>
      </c>
      <c r="G1760" s="10">
        <v>2965.1000000000004</v>
      </c>
      <c r="H1760" s="11" t="s">
        <v>147</v>
      </c>
      <c r="I1760" s="11" t="s">
        <v>1867</v>
      </c>
      <c r="J1760" s="11" t="s">
        <v>1867</v>
      </c>
    </row>
    <row r="1761" spans="1:10" x14ac:dyDescent="0.25">
      <c r="A1761"/>
      <c r="B1761" s="17"/>
      <c r="C1761" s="19">
        <v>2015</v>
      </c>
      <c r="D1761" s="33" t="s">
        <v>1867</v>
      </c>
      <c r="E1761" s="33" t="s">
        <v>1867</v>
      </c>
      <c r="F1761" s="10">
        <v>34453.5</v>
      </c>
      <c r="G1761" s="10">
        <v>28905.599999999999</v>
      </c>
      <c r="H1761" s="11" t="s">
        <v>147</v>
      </c>
      <c r="I1761" s="28">
        <v>864.5</v>
      </c>
      <c r="J1761" s="28">
        <v>864.5</v>
      </c>
    </row>
    <row r="1762" spans="1:10" x14ac:dyDescent="0.25">
      <c r="A1762"/>
      <c r="B1762" s="17"/>
      <c r="C1762" s="19">
        <v>2016</v>
      </c>
      <c r="D1762" s="33" t="s">
        <v>1867</v>
      </c>
      <c r="E1762" s="10">
        <v>1661563.7</v>
      </c>
      <c r="F1762" s="10">
        <v>68486.500000000015</v>
      </c>
      <c r="G1762" s="10">
        <v>5268.2</v>
      </c>
      <c r="H1762" s="11" t="s">
        <v>147</v>
      </c>
      <c r="I1762" s="11" t="s">
        <v>1867</v>
      </c>
      <c r="J1762" s="11" t="s">
        <v>1867</v>
      </c>
    </row>
    <row r="1763" spans="1:10" x14ac:dyDescent="0.25">
      <c r="A1763"/>
      <c r="B1763" s="17"/>
      <c r="C1763" s="19">
        <v>2017</v>
      </c>
      <c r="D1763" s="33" t="s">
        <v>1867</v>
      </c>
      <c r="E1763" s="10">
        <v>1123576.7</v>
      </c>
      <c r="F1763" s="10">
        <v>12923</v>
      </c>
      <c r="G1763" s="10">
        <v>7809.8</v>
      </c>
      <c r="H1763" s="11" t="s">
        <v>147</v>
      </c>
      <c r="I1763" s="33" t="s">
        <v>1867</v>
      </c>
      <c r="J1763" s="33" t="s">
        <v>1867</v>
      </c>
    </row>
    <row r="1764" spans="1:10" x14ac:dyDescent="0.25">
      <c r="A1764"/>
      <c r="B1764" s="17"/>
      <c r="C1764" s="19">
        <v>2018</v>
      </c>
      <c r="D1764" s="30" t="s">
        <v>1867</v>
      </c>
      <c r="E1764" s="30" t="s">
        <v>1867</v>
      </c>
      <c r="F1764" s="30" t="s">
        <v>1867</v>
      </c>
      <c r="G1764" s="10">
        <v>7200.4</v>
      </c>
      <c r="H1764" s="11" t="s">
        <v>147</v>
      </c>
      <c r="I1764" s="11" t="s">
        <v>1867</v>
      </c>
      <c r="J1764" s="11" t="s">
        <v>1867</v>
      </c>
    </row>
    <row r="1765" spans="1:10" x14ac:dyDescent="0.25">
      <c r="A1765" s="22" t="s">
        <v>673</v>
      </c>
      <c r="B1765" s="17" t="s">
        <v>674</v>
      </c>
      <c r="C1765" s="19">
        <v>2013</v>
      </c>
      <c r="D1765" s="30" t="s">
        <v>1868</v>
      </c>
      <c r="E1765" s="34" t="s">
        <v>1867</v>
      </c>
      <c r="F1765" s="10">
        <v>5224.2</v>
      </c>
      <c r="G1765" s="30" t="s">
        <v>1868</v>
      </c>
      <c r="H1765" s="11" t="s">
        <v>147</v>
      </c>
      <c r="I1765" s="11" t="s">
        <v>147</v>
      </c>
      <c r="J1765" s="11" t="s">
        <v>147</v>
      </c>
    </row>
    <row r="1766" spans="1:10" x14ac:dyDescent="0.25">
      <c r="A1766"/>
      <c r="B1766" s="17"/>
      <c r="C1766" s="19">
        <v>2014</v>
      </c>
      <c r="D1766" s="30" t="s">
        <v>1868</v>
      </c>
      <c r="E1766" s="30" t="s">
        <v>1868</v>
      </c>
      <c r="F1766" s="30" t="s">
        <v>1868</v>
      </c>
      <c r="G1766" s="30" t="s">
        <v>1868</v>
      </c>
      <c r="H1766" s="11" t="s">
        <v>147</v>
      </c>
      <c r="I1766" s="11" t="s">
        <v>147</v>
      </c>
      <c r="J1766" s="11" t="s">
        <v>147</v>
      </c>
    </row>
    <row r="1767" spans="1:10" x14ac:dyDescent="0.25">
      <c r="A1767"/>
      <c r="B1767" s="17"/>
      <c r="C1767" s="19">
        <v>2015</v>
      </c>
      <c r="D1767" s="30" t="s">
        <v>1868</v>
      </c>
      <c r="E1767" s="30" t="s">
        <v>1868</v>
      </c>
      <c r="F1767" s="30" t="s">
        <v>1868</v>
      </c>
      <c r="G1767" s="30" t="s">
        <v>1868</v>
      </c>
      <c r="H1767" s="11" t="s">
        <v>147</v>
      </c>
      <c r="I1767" s="11" t="s">
        <v>147</v>
      </c>
      <c r="J1767" s="11" t="s">
        <v>147</v>
      </c>
    </row>
    <row r="1768" spans="1:10" x14ac:dyDescent="0.25">
      <c r="A1768"/>
      <c r="B1768" s="17"/>
      <c r="C1768" s="19">
        <v>2016</v>
      </c>
      <c r="D1768" s="30" t="s">
        <v>1868</v>
      </c>
      <c r="E1768" s="30" t="s">
        <v>1868</v>
      </c>
      <c r="F1768" s="30" t="s">
        <v>1868</v>
      </c>
      <c r="G1768" s="30" t="s">
        <v>1868</v>
      </c>
      <c r="H1768" s="11" t="s">
        <v>147</v>
      </c>
      <c r="I1768" s="11" t="s">
        <v>147</v>
      </c>
      <c r="J1768" s="11" t="s">
        <v>147</v>
      </c>
    </row>
    <row r="1769" spans="1:10" x14ac:dyDescent="0.25">
      <c r="A1769"/>
      <c r="B1769" s="17"/>
      <c r="C1769" s="19">
        <v>2017</v>
      </c>
      <c r="D1769" s="30" t="s">
        <v>1868</v>
      </c>
      <c r="E1769" s="30" t="s">
        <v>1868</v>
      </c>
      <c r="F1769" s="30" t="s">
        <v>1868</v>
      </c>
      <c r="G1769" s="30" t="s">
        <v>1868</v>
      </c>
      <c r="H1769" s="11" t="s">
        <v>147</v>
      </c>
      <c r="I1769" s="11" t="s">
        <v>147</v>
      </c>
      <c r="J1769" s="11" t="s">
        <v>147</v>
      </c>
    </row>
    <row r="1770" spans="1:10" x14ac:dyDescent="0.25">
      <c r="A1770"/>
      <c r="B1770" s="17"/>
      <c r="C1770" s="19">
        <v>2018</v>
      </c>
      <c r="D1770" s="30" t="s">
        <v>1868</v>
      </c>
      <c r="E1770" s="30" t="s">
        <v>1868</v>
      </c>
      <c r="F1770" s="30" t="s">
        <v>1868</v>
      </c>
      <c r="G1770" s="30" t="s">
        <v>1868</v>
      </c>
      <c r="H1770" s="11" t="s">
        <v>147</v>
      </c>
      <c r="I1770" s="11" t="s">
        <v>147</v>
      </c>
      <c r="J1770" s="11" t="s">
        <v>147</v>
      </c>
    </row>
    <row r="1771" spans="1:10" x14ac:dyDescent="0.25">
      <c r="A1771" s="21" t="s">
        <v>675</v>
      </c>
      <c r="B1771" s="17" t="s">
        <v>676</v>
      </c>
      <c r="C1771" s="19">
        <v>2013</v>
      </c>
      <c r="D1771" s="30" t="s">
        <v>1868</v>
      </c>
      <c r="E1771" s="10">
        <v>2626789.4</v>
      </c>
      <c r="F1771" s="10">
        <v>252787.9</v>
      </c>
      <c r="G1771" s="10">
        <v>75476.599999999991</v>
      </c>
      <c r="H1771" s="11" t="s">
        <v>147</v>
      </c>
      <c r="I1771" s="28">
        <v>17602.400000000001</v>
      </c>
      <c r="J1771" s="28">
        <v>17096.2</v>
      </c>
    </row>
    <row r="1772" spans="1:10" x14ac:dyDescent="0.25">
      <c r="A1772"/>
      <c r="B1772" s="17"/>
      <c r="C1772" s="19">
        <v>2014</v>
      </c>
      <c r="D1772" s="30" t="s">
        <v>1868</v>
      </c>
      <c r="E1772" s="10">
        <v>813913.59999999998</v>
      </c>
      <c r="F1772" s="10">
        <v>278471.2</v>
      </c>
      <c r="G1772" s="10">
        <v>51541</v>
      </c>
      <c r="H1772" s="11" t="s">
        <v>147</v>
      </c>
      <c r="I1772" s="28">
        <v>14904.4</v>
      </c>
      <c r="J1772" s="28">
        <v>11411.3</v>
      </c>
    </row>
    <row r="1773" spans="1:10" x14ac:dyDescent="0.25">
      <c r="A1773"/>
      <c r="B1773" s="17"/>
      <c r="C1773" s="19">
        <v>2015</v>
      </c>
      <c r="D1773" s="30" t="s">
        <v>1868</v>
      </c>
      <c r="E1773" s="10">
        <v>925737.70000000007</v>
      </c>
      <c r="F1773" s="10">
        <v>317240.39999999997</v>
      </c>
      <c r="G1773" s="10">
        <v>76010.7</v>
      </c>
      <c r="H1773" s="11" t="s">
        <v>147</v>
      </c>
      <c r="I1773" s="28">
        <v>14843.6</v>
      </c>
      <c r="J1773" s="28">
        <v>11700.7</v>
      </c>
    </row>
    <row r="1774" spans="1:10" x14ac:dyDescent="0.25">
      <c r="A1774"/>
      <c r="B1774" s="17"/>
      <c r="C1774" s="19">
        <v>2016</v>
      </c>
      <c r="D1774" s="30" t="s">
        <v>1868</v>
      </c>
      <c r="E1774" s="10">
        <v>1096566.6000000001</v>
      </c>
      <c r="F1774" s="10">
        <v>368101.89999999997</v>
      </c>
      <c r="G1774" s="10">
        <v>94544.5</v>
      </c>
      <c r="H1774" s="11" t="s">
        <v>147</v>
      </c>
      <c r="I1774" s="28">
        <v>24584.2</v>
      </c>
      <c r="J1774" s="28">
        <v>20466.599999999999</v>
      </c>
    </row>
    <row r="1775" spans="1:10" x14ac:dyDescent="0.25">
      <c r="A1775"/>
      <c r="B1775" s="17"/>
      <c r="C1775" s="19">
        <v>2017</v>
      </c>
      <c r="D1775" s="30" t="s">
        <v>1868</v>
      </c>
      <c r="E1775" s="10">
        <v>1897275.4</v>
      </c>
      <c r="F1775" s="10">
        <v>742253.5</v>
      </c>
      <c r="G1775" s="10">
        <v>138662.70000000001</v>
      </c>
      <c r="H1775" s="11" t="s">
        <v>147</v>
      </c>
      <c r="I1775" s="28">
        <v>41674.800000000003</v>
      </c>
      <c r="J1775" s="28">
        <v>32477.1</v>
      </c>
    </row>
    <row r="1776" spans="1:10" x14ac:dyDescent="0.25">
      <c r="A1776"/>
      <c r="B1776" s="17"/>
      <c r="C1776" s="19">
        <v>2018</v>
      </c>
      <c r="D1776" s="30" t="s">
        <v>1868</v>
      </c>
      <c r="E1776" s="10">
        <v>3605025.5</v>
      </c>
      <c r="F1776" s="10">
        <v>768191.8</v>
      </c>
      <c r="G1776" s="10">
        <v>198979.80000000002</v>
      </c>
      <c r="H1776" s="11" t="s">
        <v>147</v>
      </c>
      <c r="I1776" s="28">
        <v>44984</v>
      </c>
      <c r="J1776" s="28">
        <v>36953.1</v>
      </c>
    </row>
    <row r="1777" spans="1:10" x14ac:dyDescent="0.25">
      <c r="A1777" s="22" t="s">
        <v>677</v>
      </c>
      <c r="B1777" s="17" t="s">
        <v>678</v>
      </c>
      <c r="C1777" s="19">
        <v>2013</v>
      </c>
      <c r="D1777" s="30" t="s">
        <v>1868</v>
      </c>
      <c r="E1777" s="10">
        <v>256459.4</v>
      </c>
      <c r="F1777" s="10">
        <v>122951</v>
      </c>
      <c r="G1777" s="10">
        <v>28310.300000000003</v>
      </c>
      <c r="H1777" s="11" t="s">
        <v>147</v>
      </c>
      <c r="I1777" s="28">
        <v>10805.1</v>
      </c>
      <c r="J1777" s="28">
        <f>10559.5-0.1</f>
        <v>10559.4</v>
      </c>
    </row>
    <row r="1778" spans="1:10" x14ac:dyDescent="0.25">
      <c r="A1778"/>
      <c r="B1778" s="17"/>
      <c r="C1778" s="19">
        <v>2014</v>
      </c>
      <c r="D1778" s="30" t="s">
        <v>1868</v>
      </c>
      <c r="E1778" s="10">
        <v>309087.89999999997</v>
      </c>
      <c r="F1778" s="10">
        <v>161471.6</v>
      </c>
      <c r="G1778" s="10">
        <v>29435.1</v>
      </c>
      <c r="H1778" s="11" t="s">
        <v>147</v>
      </c>
      <c r="I1778" s="28">
        <v>9070.6</v>
      </c>
      <c r="J1778" s="28">
        <v>5577.5</v>
      </c>
    </row>
    <row r="1779" spans="1:10" x14ac:dyDescent="0.25">
      <c r="A1779"/>
      <c r="B1779" s="17"/>
      <c r="C1779" s="19">
        <v>2015</v>
      </c>
      <c r="D1779" s="30" t="s">
        <v>1868</v>
      </c>
      <c r="E1779" s="10">
        <v>336576.7</v>
      </c>
      <c r="F1779" s="10">
        <v>141919.69999999998</v>
      </c>
      <c r="G1779" s="10">
        <v>35700.400000000001</v>
      </c>
      <c r="H1779" s="11" t="s">
        <v>147</v>
      </c>
      <c r="I1779" s="28">
        <v>8718.9</v>
      </c>
      <c r="J1779" s="28">
        <v>6996.1</v>
      </c>
    </row>
    <row r="1780" spans="1:10" x14ac:dyDescent="0.25">
      <c r="A1780"/>
      <c r="B1780" s="17"/>
      <c r="C1780" s="19">
        <v>2016</v>
      </c>
      <c r="D1780" s="30" t="s">
        <v>1868</v>
      </c>
      <c r="E1780" s="10">
        <v>380404.3</v>
      </c>
      <c r="F1780" s="10">
        <v>152233.70000000001</v>
      </c>
      <c r="G1780" s="10">
        <v>34416.899999999994</v>
      </c>
      <c r="H1780" s="11" t="s">
        <v>147</v>
      </c>
      <c r="I1780" s="28">
        <v>11812.6</v>
      </c>
      <c r="J1780" s="28">
        <v>9217</v>
      </c>
    </row>
    <row r="1781" spans="1:10" x14ac:dyDescent="0.25">
      <c r="A1781"/>
      <c r="B1781" s="17"/>
      <c r="C1781" s="19">
        <v>2017</v>
      </c>
      <c r="D1781" s="30" t="s">
        <v>1868</v>
      </c>
      <c r="E1781" s="10">
        <v>515150.7</v>
      </c>
      <c r="F1781" s="10">
        <v>195810.69999999998</v>
      </c>
      <c r="G1781" s="10">
        <v>43068.3</v>
      </c>
      <c r="H1781" s="11" t="s">
        <v>147</v>
      </c>
      <c r="I1781" s="28">
        <v>22586.799999999999</v>
      </c>
      <c r="J1781" s="28">
        <v>15950.9</v>
      </c>
    </row>
    <row r="1782" spans="1:10" x14ac:dyDescent="0.25">
      <c r="A1782"/>
      <c r="B1782" s="17"/>
      <c r="C1782" s="19">
        <v>2018</v>
      </c>
      <c r="D1782" s="30" t="s">
        <v>1868</v>
      </c>
      <c r="E1782" s="10">
        <v>995203.2</v>
      </c>
      <c r="F1782" s="10">
        <v>231433.60000000001</v>
      </c>
      <c r="G1782" s="10">
        <v>33924.699999999997</v>
      </c>
      <c r="H1782" s="11" t="s">
        <v>147</v>
      </c>
      <c r="I1782" s="28">
        <v>19563.2</v>
      </c>
      <c r="J1782" s="28">
        <v>14468.3</v>
      </c>
    </row>
    <row r="1783" spans="1:10" x14ac:dyDescent="0.25">
      <c r="A1783" s="22" t="s">
        <v>679</v>
      </c>
      <c r="B1783" s="17" t="s">
        <v>680</v>
      </c>
      <c r="C1783" s="19">
        <v>2013</v>
      </c>
      <c r="D1783" s="30" t="s">
        <v>1868</v>
      </c>
      <c r="E1783" s="10">
        <v>880073.5</v>
      </c>
      <c r="F1783" s="10">
        <v>31521.699999999997</v>
      </c>
      <c r="G1783" s="10">
        <v>5666.2000000000007</v>
      </c>
      <c r="H1783" s="11" t="s">
        <v>147</v>
      </c>
      <c r="I1783" s="28">
        <v>1712.1</v>
      </c>
      <c r="J1783" s="28">
        <v>1451.6</v>
      </c>
    </row>
    <row r="1784" spans="1:10" x14ac:dyDescent="0.25">
      <c r="A1784"/>
      <c r="B1784" s="17"/>
      <c r="C1784" s="19">
        <v>2014</v>
      </c>
      <c r="D1784" s="30" t="s">
        <v>1868</v>
      </c>
      <c r="E1784" s="10">
        <v>385181.9</v>
      </c>
      <c r="F1784" s="10">
        <v>19720.5</v>
      </c>
      <c r="G1784" s="10">
        <v>4066.9</v>
      </c>
      <c r="H1784" s="11" t="s">
        <v>147</v>
      </c>
      <c r="I1784" s="28">
        <v>1439.5</v>
      </c>
      <c r="J1784" s="28">
        <v>1439.5</v>
      </c>
    </row>
    <row r="1785" spans="1:10" x14ac:dyDescent="0.25">
      <c r="A1785"/>
      <c r="B1785" s="17"/>
      <c r="C1785" s="19">
        <v>2015</v>
      </c>
      <c r="D1785" s="30" t="s">
        <v>1868</v>
      </c>
      <c r="E1785" s="10">
        <v>418264.6</v>
      </c>
      <c r="F1785" s="10">
        <v>40317.9</v>
      </c>
      <c r="G1785" s="10">
        <v>11023.199999999999</v>
      </c>
      <c r="H1785" s="11" t="s">
        <v>147</v>
      </c>
      <c r="I1785" s="28">
        <v>1201.9000000000001</v>
      </c>
      <c r="J1785" s="28">
        <v>1201.9000000000001</v>
      </c>
    </row>
    <row r="1786" spans="1:10" x14ac:dyDescent="0.25">
      <c r="A1786"/>
      <c r="B1786" s="17"/>
      <c r="C1786" s="19">
        <v>2016</v>
      </c>
      <c r="D1786" s="30" t="s">
        <v>1868</v>
      </c>
      <c r="E1786" s="10">
        <v>524392.80000000005</v>
      </c>
      <c r="F1786" s="10">
        <v>64987.299999999996</v>
      </c>
      <c r="G1786" s="10">
        <v>6590.4</v>
      </c>
      <c r="H1786" s="11" t="s">
        <v>147</v>
      </c>
      <c r="I1786" s="28">
        <v>2185.9</v>
      </c>
      <c r="J1786" s="28">
        <v>2185.9</v>
      </c>
    </row>
    <row r="1787" spans="1:10" x14ac:dyDescent="0.25">
      <c r="A1787"/>
      <c r="B1787" s="17"/>
      <c r="C1787" s="19">
        <v>2017</v>
      </c>
      <c r="D1787" s="30" t="s">
        <v>1868</v>
      </c>
      <c r="E1787" s="10">
        <v>1185349.2</v>
      </c>
      <c r="F1787" s="10">
        <v>304580.2</v>
      </c>
      <c r="G1787" s="10">
        <v>21299.200000000001</v>
      </c>
      <c r="H1787" s="11" t="s">
        <v>147</v>
      </c>
      <c r="I1787" s="28">
        <v>3446.2</v>
      </c>
      <c r="J1787" s="28">
        <v>3446.2</v>
      </c>
    </row>
    <row r="1788" spans="1:10" x14ac:dyDescent="0.25">
      <c r="A1788"/>
      <c r="B1788" s="17"/>
      <c r="C1788" s="19">
        <v>2018</v>
      </c>
      <c r="D1788" s="30" t="s">
        <v>1868</v>
      </c>
      <c r="E1788" s="10">
        <v>2150499</v>
      </c>
      <c r="F1788" s="10">
        <v>191947.7</v>
      </c>
      <c r="G1788" s="10">
        <v>51728.1</v>
      </c>
      <c r="H1788" s="11" t="s">
        <v>147</v>
      </c>
      <c r="I1788" s="28">
        <v>4420.2</v>
      </c>
      <c r="J1788" s="28">
        <v>4420.2</v>
      </c>
    </row>
    <row r="1789" spans="1:10" x14ac:dyDescent="0.25">
      <c r="A1789" s="22" t="s">
        <v>681</v>
      </c>
      <c r="B1789" s="17" t="s">
        <v>682</v>
      </c>
      <c r="C1789" s="19">
        <v>2013</v>
      </c>
      <c r="D1789" s="30" t="s">
        <v>1868</v>
      </c>
      <c r="E1789" s="34" t="s">
        <v>1867</v>
      </c>
      <c r="F1789" s="10">
        <v>53560</v>
      </c>
      <c r="G1789" s="10">
        <v>35401.300000000003</v>
      </c>
      <c r="H1789" s="11" t="s">
        <v>147</v>
      </c>
      <c r="I1789" s="28">
        <v>3163.1</v>
      </c>
      <c r="J1789" s="28">
        <v>3163.1</v>
      </c>
    </row>
    <row r="1790" spans="1:10" x14ac:dyDescent="0.25">
      <c r="A1790"/>
      <c r="B1790" s="17"/>
      <c r="C1790" s="19">
        <v>2014</v>
      </c>
      <c r="D1790" s="30" t="s">
        <v>1868</v>
      </c>
      <c r="E1790" s="10">
        <v>119643.79999999999</v>
      </c>
      <c r="F1790" s="10">
        <v>46648.7</v>
      </c>
      <c r="G1790" s="10">
        <v>10138.700000000001</v>
      </c>
      <c r="H1790" s="11" t="s">
        <v>147</v>
      </c>
      <c r="I1790" s="28">
        <v>1900.1</v>
      </c>
      <c r="J1790" s="28">
        <v>1900.1</v>
      </c>
    </row>
    <row r="1791" spans="1:10" x14ac:dyDescent="0.25">
      <c r="A1791"/>
      <c r="B1791" s="17"/>
      <c r="C1791" s="19">
        <v>2015</v>
      </c>
      <c r="D1791" s="30" t="s">
        <v>1868</v>
      </c>
      <c r="E1791" s="33" t="s">
        <v>1867</v>
      </c>
      <c r="F1791" s="10">
        <v>71613.200000000012</v>
      </c>
      <c r="G1791" s="10">
        <v>18140.8</v>
      </c>
      <c r="H1791" s="11" t="s">
        <v>147</v>
      </c>
      <c r="I1791" s="33" t="s">
        <v>1867</v>
      </c>
      <c r="J1791" s="28">
        <v>3425.1</v>
      </c>
    </row>
    <row r="1792" spans="1:10" x14ac:dyDescent="0.25">
      <c r="A1792"/>
      <c r="B1792" s="17"/>
      <c r="C1792" s="19">
        <v>2016</v>
      </c>
      <c r="D1792" s="30" t="s">
        <v>1868</v>
      </c>
      <c r="E1792" s="10">
        <v>170995.5</v>
      </c>
      <c r="F1792" s="10">
        <v>89655.9</v>
      </c>
      <c r="G1792" s="10">
        <v>39571.699999999997</v>
      </c>
      <c r="H1792" s="11" t="s">
        <v>147</v>
      </c>
      <c r="I1792" s="33" t="s">
        <v>1867</v>
      </c>
      <c r="J1792" s="28">
        <v>8854.2000000000007</v>
      </c>
    </row>
    <row r="1793" spans="1:10" x14ac:dyDescent="0.25">
      <c r="A1793"/>
      <c r="B1793" s="17"/>
      <c r="C1793" s="19">
        <v>2017</v>
      </c>
      <c r="D1793" s="30" t="s">
        <v>1868</v>
      </c>
      <c r="E1793" s="10">
        <v>196775.5</v>
      </c>
      <c r="F1793" s="10">
        <v>149177.60000000001</v>
      </c>
      <c r="G1793" s="10">
        <v>58305.8</v>
      </c>
      <c r="H1793" s="11" t="s">
        <v>147</v>
      </c>
      <c r="I1793" s="28">
        <v>12131</v>
      </c>
      <c r="J1793" s="33" t="s">
        <v>1867</v>
      </c>
    </row>
    <row r="1794" spans="1:10" x14ac:dyDescent="0.25">
      <c r="A1794"/>
      <c r="B1794" s="17"/>
      <c r="C1794" s="19">
        <v>2018</v>
      </c>
      <c r="D1794" s="30" t="s">
        <v>1868</v>
      </c>
      <c r="E1794" s="10">
        <v>459323.3</v>
      </c>
      <c r="F1794" s="10">
        <v>145867.4</v>
      </c>
      <c r="G1794" s="10">
        <v>48390.299999999996</v>
      </c>
      <c r="H1794" s="11" t="s">
        <v>147</v>
      </c>
      <c r="I1794" s="28">
        <v>12822.6</v>
      </c>
      <c r="J1794" s="30" t="s">
        <v>1867</v>
      </c>
    </row>
    <row r="1795" spans="1:10" x14ac:dyDescent="0.25">
      <c r="A1795" s="22" t="s">
        <v>683</v>
      </c>
      <c r="B1795" s="17" t="s">
        <v>684</v>
      </c>
      <c r="C1795" s="19">
        <v>2013</v>
      </c>
      <c r="D1795" s="30" t="s">
        <v>1868</v>
      </c>
      <c r="E1795" s="34" t="s">
        <v>1867</v>
      </c>
      <c r="F1795" s="10">
        <v>44755.199999999997</v>
      </c>
      <c r="G1795" s="10">
        <v>6098.7999999999993</v>
      </c>
      <c r="H1795" s="11" t="s">
        <v>147</v>
      </c>
      <c r="I1795" s="28">
        <v>1922.1</v>
      </c>
      <c r="J1795" s="28">
        <v>1922.1</v>
      </c>
    </row>
    <row r="1796" spans="1:10" x14ac:dyDescent="0.25">
      <c r="A1796"/>
      <c r="B1796" s="17"/>
      <c r="C1796" s="19">
        <v>2014</v>
      </c>
      <c r="D1796" s="30" t="s">
        <v>1868</v>
      </c>
      <c r="E1796" s="30" t="s">
        <v>1868</v>
      </c>
      <c r="F1796" s="10">
        <v>50630.399999999994</v>
      </c>
      <c r="G1796" s="10">
        <v>7900.3</v>
      </c>
      <c r="H1796" s="11" t="s">
        <v>147</v>
      </c>
      <c r="I1796" s="28">
        <v>2494.1999999999998</v>
      </c>
      <c r="J1796" s="28">
        <v>2494.1999999999998</v>
      </c>
    </row>
    <row r="1797" spans="1:10" x14ac:dyDescent="0.25">
      <c r="A1797"/>
      <c r="B1797" s="17"/>
      <c r="C1797" s="19">
        <v>2015</v>
      </c>
      <c r="D1797" s="30" t="s">
        <v>1868</v>
      </c>
      <c r="E1797" s="33" t="s">
        <v>1867</v>
      </c>
      <c r="F1797" s="10">
        <v>63389.599999999999</v>
      </c>
      <c r="G1797" s="10">
        <v>11146.300000000001</v>
      </c>
      <c r="H1797" s="11" t="s">
        <v>147</v>
      </c>
      <c r="I1797" s="33" t="s">
        <v>1867</v>
      </c>
      <c r="J1797" s="28">
        <v>77.599999999999994</v>
      </c>
    </row>
    <row r="1798" spans="1:10" x14ac:dyDescent="0.25">
      <c r="A1798"/>
      <c r="B1798" s="17"/>
      <c r="C1798" s="19">
        <v>2016</v>
      </c>
      <c r="D1798" s="30" t="s">
        <v>1868</v>
      </c>
      <c r="E1798" s="10">
        <v>20774</v>
      </c>
      <c r="F1798" s="10">
        <v>61225</v>
      </c>
      <c r="G1798" s="10">
        <v>13965.5</v>
      </c>
      <c r="H1798" s="11" t="s">
        <v>147</v>
      </c>
      <c r="I1798" s="33" t="s">
        <v>1867</v>
      </c>
      <c r="J1798" s="28">
        <v>209.5</v>
      </c>
    </row>
    <row r="1799" spans="1:10" x14ac:dyDescent="0.25">
      <c r="A1799"/>
      <c r="B1799" s="17"/>
      <c r="C1799" s="19">
        <v>2017</v>
      </c>
      <c r="D1799" s="30" t="s">
        <v>1868</v>
      </c>
      <c r="E1799" s="30" t="s">
        <v>1868</v>
      </c>
      <c r="F1799" s="10">
        <v>92685</v>
      </c>
      <c r="G1799" s="10">
        <v>15989.4</v>
      </c>
      <c r="H1799" s="11" t="s">
        <v>147</v>
      </c>
      <c r="I1799" s="28">
        <v>3510.8</v>
      </c>
      <c r="J1799" s="33" t="s">
        <v>1867</v>
      </c>
    </row>
    <row r="1800" spans="1:10" x14ac:dyDescent="0.25">
      <c r="A1800"/>
      <c r="B1800" s="17"/>
      <c r="C1800" s="19">
        <v>2018</v>
      </c>
      <c r="D1800" s="30" t="s">
        <v>1868</v>
      </c>
      <c r="E1800" s="30" t="s">
        <v>1868</v>
      </c>
      <c r="F1800" s="10">
        <v>198943.1</v>
      </c>
      <c r="G1800" s="10">
        <v>64936.7</v>
      </c>
      <c r="H1800" s="11" t="s">
        <v>147</v>
      </c>
      <c r="I1800" s="28">
        <v>8178</v>
      </c>
      <c r="J1800" s="30" t="s">
        <v>1867</v>
      </c>
    </row>
    <row r="1801" spans="1:10" x14ac:dyDescent="0.25">
      <c r="A1801" s="20" t="s">
        <v>85</v>
      </c>
      <c r="B1801" s="17" t="s">
        <v>685</v>
      </c>
      <c r="C1801" s="19">
        <v>2013</v>
      </c>
      <c r="D1801" s="10">
        <v>4311072.3</v>
      </c>
      <c r="E1801" s="10">
        <v>17730059.800000001</v>
      </c>
      <c r="F1801" s="10">
        <v>7449825.6999999993</v>
      </c>
      <c r="G1801" s="10">
        <v>2711663.8</v>
      </c>
      <c r="H1801" s="28">
        <v>38686.6</v>
      </c>
      <c r="I1801" s="28">
        <v>1284777.8999999999</v>
      </c>
      <c r="J1801" s="28">
        <v>1159460.8</v>
      </c>
    </row>
    <row r="1802" spans="1:10" x14ac:dyDescent="0.25">
      <c r="A1802"/>
      <c r="B1802" s="17"/>
      <c r="C1802" s="19">
        <v>2014</v>
      </c>
      <c r="D1802" s="29" t="s">
        <v>1867</v>
      </c>
      <c r="E1802" s="10">
        <v>17679183.599999998</v>
      </c>
      <c r="F1802" s="10">
        <v>7406971.5999999996</v>
      </c>
      <c r="G1802" s="10">
        <v>2955796.3</v>
      </c>
      <c r="H1802" s="11" t="s">
        <v>1867</v>
      </c>
      <c r="I1802" s="11" t="s">
        <v>1867</v>
      </c>
      <c r="J1802" s="28">
        <v>1218019.5</v>
      </c>
    </row>
    <row r="1803" spans="1:10" x14ac:dyDescent="0.25">
      <c r="A1803"/>
      <c r="B1803" s="17"/>
      <c r="C1803" s="19">
        <v>2015</v>
      </c>
      <c r="D1803" s="33" t="s">
        <v>1867</v>
      </c>
      <c r="E1803" s="10">
        <v>21665449.899999999</v>
      </c>
      <c r="F1803" s="10">
        <v>9110462.4000000004</v>
      </c>
      <c r="G1803" s="10">
        <v>3486545.7</v>
      </c>
      <c r="H1803" s="33" t="s">
        <v>1867</v>
      </c>
      <c r="I1803" s="28">
        <v>1817129.9000000001</v>
      </c>
      <c r="J1803" s="28">
        <v>1696332.7</v>
      </c>
    </row>
    <row r="1804" spans="1:10" x14ac:dyDescent="0.25">
      <c r="A1804"/>
      <c r="B1804" s="17"/>
      <c r="C1804" s="19">
        <v>2016</v>
      </c>
      <c r="D1804" s="10">
        <v>4299980</v>
      </c>
      <c r="E1804" s="10">
        <v>22146445.500000004</v>
      </c>
      <c r="F1804" s="10">
        <v>13157201.100000001</v>
      </c>
      <c r="G1804" s="10">
        <v>5432990.5</v>
      </c>
      <c r="H1804" s="28">
        <v>107675.6</v>
      </c>
      <c r="I1804" s="28">
        <v>2750941.8</v>
      </c>
      <c r="J1804" s="28">
        <v>2535562.2999999998</v>
      </c>
    </row>
    <row r="1805" spans="1:10" x14ac:dyDescent="0.25">
      <c r="A1805"/>
      <c r="B1805" s="17"/>
      <c r="C1805" s="19">
        <v>2017</v>
      </c>
      <c r="D1805" s="33" t="s">
        <v>1867</v>
      </c>
      <c r="E1805" s="10">
        <v>30885143.5</v>
      </c>
      <c r="F1805" s="10">
        <v>18339755.5</v>
      </c>
      <c r="G1805" s="10">
        <v>7587940.3000000007</v>
      </c>
      <c r="H1805" s="33" t="s">
        <v>1867</v>
      </c>
      <c r="I1805" s="28">
        <v>3812465</v>
      </c>
      <c r="J1805" s="28">
        <v>3560767.6</v>
      </c>
    </row>
    <row r="1806" spans="1:10" x14ac:dyDescent="0.25">
      <c r="A1806"/>
      <c r="B1806" s="17"/>
      <c r="C1806" s="19">
        <v>2018</v>
      </c>
      <c r="D1806" s="30" t="s">
        <v>1867</v>
      </c>
      <c r="E1806" s="10">
        <v>43782095.399999999</v>
      </c>
      <c r="F1806" s="10">
        <v>20985065.899999999</v>
      </c>
      <c r="G1806" s="10">
        <v>9129108.3000000007</v>
      </c>
      <c r="H1806" s="30" t="s">
        <v>1867</v>
      </c>
      <c r="I1806" s="28">
        <v>4616594</v>
      </c>
      <c r="J1806" s="28">
        <v>4246531.9000000004</v>
      </c>
    </row>
    <row r="1807" spans="1:10" x14ac:dyDescent="0.25">
      <c r="A1807" s="21" t="s">
        <v>686</v>
      </c>
      <c r="B1807" s="17" t="s">
        <v>687</v>
      </c>
      <c r="C1807" s="19">
        <v>2013</v>
      </c>
      <c r="D1807" s="30" t="s">
        <v>1868</v>
      </c>
      <c r="E1807" s="10">
        <v>4587447.4000000004</v>
      </c>
      <c r="F1807" s="10">
        <v>2642218.2000000002</v>
      </c>
      <c r="G1807" s="10">
        <v>917403.6</v>
      </c>
      <c r="H1807" s="11" t="s">
        <v>147</v>
      </c>
      <c r="I1807" s="28">
        <v>393869.1</v>
      </c>
      <c r="J1807" s="28">
        <v>354839</v>
      </c>
    </row>
    <row r="1808" spans="1:10" x14ac:dyDescent="0.25">
      <c r="A1808"/>
      <c r="B1808" s="17"/>
      <c r="C1808" s="19">
        <v>2014</v>
      </c>
      <c r="D1808" s="30" t="s">
        <v>1868</v>
      </c>
      <c r="E1808" s="10">
        <v>4208367.8</v>
      </c>
      <c r="F1808" s="10">
        <v>2336249.2000000002</v>
      </c>
      <c r="G1808" s="10">
        <v>942813</v>
      </c>
      <c r="H1808" s="11" t="s">
        <v>147</v>
      </c>
      <c r="I1808" s="28">
        <v>394987.2</v>
      </c>
      <c r="J1808" s="28">
        <v>344819</v>
      </c>
    </row>
    <row r="1809" spans="1:10" x14ac:dyDescent="0.25">
      <c r="A1809"/>
      <c r="B1809" s="17"/>
      <c r="C1809" s="19">
        <v>2015</v>
      </c>
      <c r="D1809" s="30" t="s">
        <v>1868</v>
      </c>
      <c r="E1809" s="10">
        <v>4349494.8</v>
      </c>
      <c r="F1809" s="10">
        <v>3133533.8000000003</v>
      </c>
      <c r="G1809" s="10">
        <v>1056329.8</v>
      </c>
      <c r="H1809" s="11" t="s">
        <v>147</v>
      </c>
      <c r="I1809" s="28">
        <v>487921.1</v>
      </c>
      <c r="J1809" s="28">
        <f>442461-0.2</f>
        <v>442460.8</v>
      </c>
    </row>
    <row r="1810" spans="1:10" x14ac:dyDescent="0.25">
      <c r="A1810"/>
      <c r="B1810" s="17"/>
      <c r="C1810" s="19">
        <v>2016</v>
      </c>
      <c r="D1810" s="30" t="s">
        <v>1868</v>
      </c>
      <c r="E1810" s="10">
        <v>4490789.0999999996</v>
      </c>
      <c r="F1810" s="10">
        <v>3920601.5</v>
      </c>
      <c r="G1810" s="10">
        <v>1666134.4</v>
      </c>
      <c r="H1810" s="11" t="s">
        <v>147</v>
      </c>
      <c r="I1810" s="28">
        <v>717559.8</v>
      </c>
      <c r="J1810" s="28">
        <v>643278.1</v>
      </c>
    </row>
    <row r="1811" spans="1:10" x14ac:dyDescent="0.25">
      <c r="A1811"/>
      <c r="B1811" s="17"/>
      <c r="C1811" s="19">
        <v>2017</v>
      </c>
      <c r="D1811" s="30" t="s">
        <v>1868</v>
      </c>
      <c r="E1811" s="33" t="s">
        <v>1867</v>
      </c>
      <c r="F1811" s="33" t="s">
        <v>1867</v>
      </c>
      <c r="G1811" s="10">
        <v>2397814.7000000002</v>
      </c>
      <c r="H1811" s="11" t="s">
        <v>1867</v>
      </c>
      <c r="I1811" s="11" t="s">
        <v>1867</v>
      </c>
      <c r="J1811" s="28">
        <v>922384</v>
      </c>
    </row>
    <row r="1812" spans="1:10" x14ac:dyDescent="0.25">
      <c r="A1812"/>
      <c r="B1812" s="17"/>
      <c r="C1812" s="19">
        <v>2018</v>
      </c>
      <c r="D1812" s="30" t="s">
        <v>1868</v>
      </c>
      <c r="E1812" s="10">
        <v>10963467</v>
      </c>
      <c r="F1812" s="10">
        <v>7153168.7999999998</v>
      </c>
      <c r="G1812" s="10">
        <v>3030964</v>
      </c>
      <c r="H1812" s="11" t="s">
        <v>147</v>
      </c>
      <c r="I1812" s="28">
        <v>1098694.7</v>
      </c>
      <c r="J1812" s="28">
        <v>1060049.5</v>
      </c>
    </row>
    <row r="1813" spans="1:10" x14ac:dyDescent="0.25">
      <c r="A1813" s="22" t="s">
        <v>688</v>
      </c>
      <c r="B1813" s="17" t="s">
        <v>689</v>
      </c>
      <c r="C1813" s="19">
        <v>2013</v>
      </c>
      <c r="D1813" s="30" t="s">
        <v>1868</v>
      </c>
      <c r="E1813" s="10">
        <v>4295635.5999999996</v>
      </c>
      <c r="F1813" s="10">
        <v>2040515.9000000001</v>
      </c>
      <c r="G1813" s="10">
        <v>678048.6</v>
      </c>
      <c r="H1813" s="11" t="s">
        <v>147</v>
      </c>
      <c r="I1813" s="28">
        <v>256754.1</v>
      </c>
      <c r="J1813" s="28">
        <v>220013.1</v>
      </c>
    </row>
    <row r="1814" spans="1:10" x14ac:dyDescent="0.25">
      <c r="A1814"/>
      <c r="B1814" s="17"/>
      <c r="C1814" s="19">
        <v>2014</v>
      </c>
      <c r="D1814" s="30" t="s">
        <v>1868</v>
      </c>
      <c r="E1814" s="10">
        <v>4011188.1</v>
      </c>
      <c r="F1814" s="10">
        <v>1720643.6</v>
      </c>
      <c r="G1814" s="10">
        <v>677011.7</v>
      </c>
      <c r="H1814" s="11" t="s">
        <v>147</v>
      </c>
      <c r="I1814" s="28">
        <v>255174.6</v>
      </c>
      <c r="J1814" s="28">
        <v>205006.4</v>
      </c>
    </row>
    <row r="1815" spans="1:10" x14ac:dyDescent="0.25">
      <c r="A1815"/>
      <c r="B1815" s="17"/>
      <c r="C1815" s="19">
        <v>2015</v>
      </c>
      <c r="D1815" s="30" t="s">
        <v>1868</v>
      </c>
      <c r="E1815" s="10">
        <v>4124852.8</v>
      </c>
      <c r="F1815" s="10">
        <v>2224216.6</v>
      </c>
      <c r="G1815" s="10">
        <v>709705.89999999991</v>
      </c>
      <c r="H1815" s="11" t="s">
        <v>147</v>
      </c>
      <c r="I1815" s="28">
        <v>323876.90000000002</v>
      </c>
      <c r="J1815" s="28">
        <f>278417.1-0.5</f>
        <v>278416.59999999998</v>
      </c>
    </row>
    <row r="1816" spans="1:10" x14ac:dyDescent="0.25">
      <c r="A1816"/>
      <c r="B1816" s="17"/>
      <c r="C1816" s="19">
        <v>2016</v>
      </c>
      <c r="D1816" s="30" t="s">
        <v>1868</v>
      </c>
      <c r="E1816" s="10">
        <v>4238650.8</v>
      </c>
      <c r="F1816" s="10">
        <v>2779372.1</v>
      </c>
      <c r="G1816" s="10">
        <v>1180995.8</v>
      </c>
      <c r="H1816" s="11" t="s">
        <v>147</v>
      </c>
      <c r="I1816" s="28">
        <v>493236.5</v>
      </c>
      <c r="J1816" s="28">
        <v>419672.3</v>
      </c>
    </row>
    <row r="1817" spans="1:10" x14ac:dyDescent="0.25">
      <c r="A1817"/>
      <c r="B1817" s="17"/>
      <c r="C1817" s="19">
        <v>2017</v>
      </c>
      <c r="D1817" s="30" t="s">
        <v>1868</v>
      </c>
      <c r="E1817" s="33" t="s">
        <v>1867</v>
      </c>
      <c r="F1817" s="33" t="s">
        <v>1867</v>
      </c>
      <c r="G1817" s="10">
        <v>1787303.6</v>
      </c>
      <c r="H1817" s="11" t="s">
        <v>1867</v>
      </c>
      <c r="I1817" s="11" t="s">
        <v>1867</v>
      </c>
      <c r="J1817" s="28">
        <v>637637.30000000005</v>
      </c>
    </row>
    <row r="1818" spans="1:10" x14ac:dyDescent="0.25">
      <c r="A1818"/>
      <c r="B1818" s="17"/>
      <c r="C1818" s="19">
        <v>2018</v>
      </c>
      <c r="D1818" s="30" t="s">
        <v>1868</v>
      </c>
      <c r="E1818" s="10">
        <v>9993158.9000000004</v>
      </c>
      <c r="F1818" s="10">
        <v>5524004.0999999996</v>
      </c>
      <c r="G1818" s="10">
        <v>2296084.7000000002</v>
      </c>
      <c r="H1818" s="11" t="s">
        <v>147</v>
      </c>
      <c r="I1818" s="28">
        <v>772900.8</v>
      </c>
      <c r="J1818" s="28">
        <v>746410.8</v>
      </c>
    </row>
    <row r="1819" spans="1:10" x14ac:dyDescent="0.25">
      <c r="A1819" s="22" t="s">
        <v>690</v>
      </c>
      <c r="B1819" s="17" t="s">
        <v>691</v>
      </c>
      <c r="C1819" s="19">
        <v>2013</v>
      </c>
      <c r="D1819" s="30" t="s">
        <v>1868</v>
      </c>
      <c r="E1819" s="10">
        <v>291811.80000000005</v>
      </c>
      <c r="F1819" s="10">
        <v>601702.30000000005</v>
      </c>
      <c r="G1819" s="10">
        <v>239355</v>
      </c>
      <c r="H1819" s="11" t="s">
        <v>147</v>
      </c>
      <c r="I1819" s="28">
        <v>137115</v>
      </c>
      <c r="J1819" s="28">
        <v>134825.9</v>
      </c>
    </row>
    <row r="1820" spans="1:10" x14ac:dyDescent="0.25">
      <c r="A1820"/>
      <c r="B1820" s="17"/>
      <c r="C1820" s="19">
        <v>2014</v>
      </c>
      <c r="D1820" s="30" t="s">
        <v>1868</v>
      </c>
      <c r="E1820" s="10">
        <v>197179.7</v>
      </c>
      <c r="F1820" s="10">
        <v>615605.60000000009</v>
      </c>
      <c r="G1820" s="10">
        <v>265801.30000000005</v>
      </c>
      <c r="H1820" s="11" t="s">
        <v>147</v>
      </c>
      <c r="I1820" s="28">
        <v>139812.6</v>
      </c>
      <c r="J1820" s="28">
        <v>139812.6</v>
      </c>
    </row>
    <row r="1821" spans="1:10" x14ac:dyDescent="0.25">
      <c r="A1821"/>
      <c r="B1821" s="17"/>
      <c r="C1821" s="19">
        <v>2015</v>
      </c>
      <c r="D1821" s="30" t="s">
        <v>1868</v>
      </c>
      <c r="E1821" s="10">
        <v>224642</v>
      </c>
      <c r="F1821" s="10">
        <v>909317.2</v>
      </c>
      <c r="G1821" s="10">
        <v>346623.9</v>
      </c>
      <c r="H1821" s="11" t="s">
        <v>147</v>
      </c>
      <c r="I1821" s="28">
        <v>164044.20000000001</v>
      </c>
      <c r="J1821" s="28">
        <v>164044.20000000001</v>
      </c>
    </row>
    <row r="1822" spans="1:10" x14ac:dyDescent="0.25">
      <c r="A1822"/>
      <c r="B1822" s="17"/>
      <c r="C1822" s="19">
        <v>2016</v>
      </c>
      <c r="D1822" s="30" t="s">
        <v>1868</v>
      </c>
      <c r="E1822" s="10">
        <v>252138.3</v>
      </c>
      <c r="F1822" s="10">
        <v>1141229.4000000001</v>
      </c>
      <c r="G1822" s="10">
        <v>485138.6</v>
      </c>
      <c r="H1822" s="11" t="s">
        <v>147</v>
      </c>
      <c r="I1822" s="28">
        <v>224323.3</v>
      </c>
      <c r="J1822" s="28">
        <v>223605.8</v>
      </c>
    </row>
    <row r="1823" spans="1:10" x14ac:dyDescent="0.25">
      <c r="A1823"/>
      <c r="B1823" s="17"/>
      <c r="C1823" s="19">
        <v>2017</v>
      </c>
      <c r="D1823" s="30" t="s">
        <v>1868</v>
      </c>
      <c r="E1823" s="10">
        <v>797624.3</v>
      </c>
      <c r="F1823" s="10">
        <v>1374135.5</v>
      </c>
      <c r="G1823" s="10">
        <v>610511.10000000009</v>
      </c>
      <c r="H1823" s="11" t="s">
        <v>147</v>
      </c>
      <c r="I1823" s="28">
        <v>287679.7</v>
      </c>
      <c r="J1823" s="28">
        <v>284746.7</v>
      </c>
    </row>
    <row r="1824" spans="1:10" x14ac:dyDescent="0.25">
      <c r="A1824"/>
      <c r="B1824" s="17"/>
      <c r="C1824" s="19">
        <v>2018</v>
      </c>
      <c r="D1824" s="30" t="s">
        <v>1868</v>
      </c>
      <c r="E1824" s="10">
        <v>970308.1</v>
      </c>
      <c r="F1824" s="10">
        <v>1629164.7000000002</v>
      </c>
      <c r="G1824" s="10">
        <v>734879.3</v>
      </c>
      <c r="H1824" s="11" t="s">
        <v>147</v>
      </c>
      <c r="I1824" s="28">
        <v>325793.90000000002</v>
      </c>
      <c r="J1824" s="28">
        <v>313638.7</v>
      </c>
    </row>
    <row r="1825" spans="1:10" x14ac:dyDescent="0.25">
      <c r="A1825" s="21" t="s">
        <v>692</v>
      </c>
      <c r="B1825" s="17" t="s">
        <v>693</v>
      </c>
      <c r="C1825" s="19">
        <v>2013</v>
      </c>
      <c r="D1825" s="30" t="s">
        <v>1868</v>
      </c>
      <c r="E1825" s="10">
        <v>1545462.1</v>
      </c>
      <c r="F1825" s="10">
        <v>404888.9</v>
      </c>
      <c r="G1825" s="10">
        <v>89808.599999999991</v>
      </c>
      <c r="H1825" s="11" t="s">
        <v>147</v>
      </c>
      <c r="I1825" s="28">
        <v>20925.5</v>
      </c>
      <c r="J1825" s="28">
        <v>16837.7</v>
      </c>
    </row>
    <row r="1826" spans="1:10" x14ac:dyDescent="0.25">
      <c r="A1826"/>
      <c r="B1826" s="17"/>
      <c r="C1826" s="19">
        <v>2014</v>
      </c>
      <c r="D1826" s="30" t="s">
        <v>1868</v>
      </c>
      <c r="E1826" s="29" t="s">
        <v>1867</v>
      </c>
      <c r="F1826" s="10">
        <v>594253.29999999993</v>
      </c>
      <c r="G1826" s="10">
        <v>177582.40000000002</v>
      </c>
      <c r="H1826" s="11" t="s">
        <v>1867</v>
      </c>
      <c r="I1826" s="11" t="s">
        <v>1867</v>
      </c>
      <c r="J1826" s="28">
        <v>34666.800000000003</v>
      </c>
    </row>
    <row r="1827" spans="1:10" x14ac:dyDescent="0.25">
      <c r="A1827"/>
      <c r="B1827" s="17"/>
      <c r="C1827" s="19">
        <v>2015</v>
      </c>
      <c r="D1827" s="30" t="s">
        <v>1868</v>
      </c>
      <c r="E1827" s="33" t="s">
        <v>1867</v>
      </c>
      <c r="F1827" s="33" t="s">
        <v>1867</v>
      </c>
      <c r="G1827" s="10">
        <v>171065.8</v>
      </c>
      <c r="H1827" s="11" t="s">
        <v>1867</v>
      </c>
      <c r="I1827" s="11" t="s">
        <v>1867</v>
      </c>
      <c r="J1827" s="28">
        <v>50518</v>
      </c>
    </row>
    <row r="1828" spans="1:10" x14ac:dyDescent="0.25">
      <c r="A1828"/>
      <c r="B1828" s="17"/>
      <c r="C1828" s="19">
        <v>2016</v>
      </c>
      <c r="D1828" s="30" t="s">
        <v>1868</v>
      </c>
      <c r="E1828" s="11" t="s">
        <v>1867</v>
      </c>
      <c r="F1828" s="33" t="s">
        <v>1867</v>
      </c>
      <c r="G1828" s="10">
        <v>328408.3</v>
      </c>
      <c r="H1828" s="11" t="s">
        <v>1867</v>
      </c>
      <c r="I1828" s="11" t="s">
        <v>1867</v>
      </c>
      <c r="J1828" s="28">
        <v>84377.4</v>
      </c>
    </row>
    <row r="1829" spans="1:10" x14ac:dyDescent="0.25">
      <c r="A1829"/>
      <c r="B1829" s="17"/>
      <c r="C1829" s="19">
        <v>2017</v>
      </c>
      <c r="D1829" s="30" t="s">
        <v>1868</v>
      </c>
      <c r="E1829" s="33" t="s">
        <v>1867</v>
      </c>
      <c r="F1829" s="33" t="s">
        <v>1867</v>
      </c>
      <c r="G1829" s="10">
        <v>346544.80000000005</v>
      </c>
      <c r="H1829" s="11" t="s">
        <v>1867</v>
      </c>
      <c r="I1829" s="11" t="s">
        <v>1867</v>
      </c>
      <c r="J1829" s="28">
        <v>80161.100000000006</v>
      </c>
    </row>
    <row r="1830" spans="1:10" x14ac:dyDescent="0.25">
      <c r="A1830"/>
      <c r="B1830" s="17"/>
      <c r="C1830" s="19">
        <v>2018</v>
      </c>
      <c r="D1830" s="30" t="s">
        <v>1868</v>
      </c>
      <c r="E1830" s="30" t="s">
        <v>1867</v>
      </c>
      <c r="F1830" s="30" t="s">
        <v>1867</v>
      </c>
      <c r="G1830" s="10">
        <v>295163.2</v>
      </c>
      <c r="H1830" s="11" t="s">
        <v>1867</v>
      </c>
      <c r="I1830" s="11" t="s">
        <v>1867</v>
      </c>
      <c r="J1830" s="28">
        <v>84969</v>
      </c>
    </row>
    <row r="1831" spans="1:10" x14ac:dyDescent="0.25">
      <c r="A1831" s="22" t="s">
        <v>694</v>
      </c>
      <c r="B1831" s="17" t="s">
        <v>695</v>
      </c>
      <c r="C1831" s="19">
        <v>2013</v>
      </c>
      <c r="D1831" s="30" t="s">
        <v>1868</v>
      </c>
      <c r="E1831" s="10">
        <v>1212314.9000000001</v>
      </c>
      <c r="F1831" s="10">
        <v>234881.5</v>
      </c>
      <c r="G1831" s="10">
        <v>56213.8</v>
      </c>
      <c r="H1831" s="11" t="s">
        <v>147</v>
      </c>
      <c r="I1831" s="28">
        <v>10878.1</v>
      </c>
      <c r="J1831" s="28">
        <v>10878.1</v>
      </c>
    </row>
    <row r="1832" spans="1:10" x14ac:dyDescent="0.25">
      <c r="A1832"/>
      <c r="B1832" s="17"/>
      <c r="C1832" s="19">
        <v>2014</v>
      </c>
      <c r="D1832" s="30" t="s">
        <v>1868</v>
      </c>
      <c r="E1832" s="29" t="s">
        <v>1867</v>
      </c>
      <c r="F1832" s="10">
        <v>443001.59999999998</v>
      </c>
      <c r="G1832" s="10">
        <v>128500.1</v>
      </c>
      <c r="H1832" s="11" t="s">
        <v>1867</v>
      </c>
      <c r="I1832" s="11" t="s">
        <v>1867</v>
      </c>
      <c r="J1832" s="28">
        <v>26993.4</v>
      </c>
    </row>
    <row r="1833" spans="1:10" x14ac:dyDescent="0.25">
      <c r="A1833"/>
      <c r="B1833" s="17"/>
      <c r="C1833" s="19">
        <v>2015</v>
      </c>
      <c r="D1833" s="30" t="s">
        <v>1868</v>
      </c>
      <c r="E1833" s="33" t="s">
        <v>1867</v>
      </c>
      <c r="F1833" s="33" t="s">
        <v>1867</v>
      </c>
      <c r="G1833" s="10">
        <v>94645.8</v>
      </c>
      <c r="H1833" s="11" t="s">
        <v>1867</v>
      </c>
      <c r="I1833" s="11" t="s">
        <v>1867</v>
      </c>
      <c r="J1833" s="28">
        <v>31552</v>
      </c>
    </row>
    <row r="1834" spans="1:10" x14ac:dyDescent="0.25">
      <c r="A1834"/>
      <c r="B1834" s="17"/>
      <c r="C1834" s="19">
        <v>2016</v>
      </c>
      <c r="D1834" s="30" t="s">
        <v>1868</v>
      </c>
      <c r="E1834" s="11" t="s">
        <v>1867</v>
      </c>
      <c r="F1834" s="33" t="s">
        <v>1867</v>
      </c>
      <c r="G1834" s="10">
        <v>216243.6</v>
      </c>
      <c r="H1834" s="11" t="s">
        <v>1867</v>
      </c>
      <c r="I1834" s="11" t="s">
        <v>1867</v>
      </c>
      <c r="J1834" s="28">
        <v>55956.399999999994</v>
      </c>
    </row>
    <row r="1835" spans="1:10" x14ac:dyDescent="0.25">
      <c r="A1835"/>
      <c r="B1835" s="17"/>
      <c r="C1835" s="19">
        <v>2017</v>
      </c>
      <c r="D1835" s="30" t="s">
        <v>1868</v>
      </c>
      <c r="E1835" s="33" t="s">
        <v>1867</v>
      </c>
      <c r="F1835" s="33" t="s">
        <v>1867</v>
      </c>
      <c r="G1835" s="10">
        <v>233386.09999999998</v>
      </c>
      <c r="H1835" s="11" t="s">
        <v>1867</v>
      </c>
      <c r="I1835" s="11" t="s">
        <v>1867</v>
      </c>
      <c r="J1835" s="28">
        <v>52902.7</v>
      </c>
    </row>
    <row r="1836" spans="1:10" x14ac:dyDescent="0.25">
      <c r="A1836"/>
      <c r="B1836" s="17"/>
      <c r="C1836" s="19">
        <v>2018</v>
      </c>
      <c r="D1836" s="30" t="s">
        <v>1868</v>
      </c>
      <c r="E1836" s="30" t="s">
        <v>1867</v>
      </c>
      <c r="F1836" s="30" t="s">
        <v>1867</v>
      </c>
      <c r="G1836" s="10">
        <v>199642.8</v>
      </c>
      <c r="H1836" s="11" t="s">
        <v>1867</v>
      </c>
      <c r="I1836" s="11" t="s">
        <v>1867</v>
      </c>
      <c r="J1836" s="28">
        <v>58028.5</v>
      </c>
    </row>
    <row r="1837" spans="1:10" x14ac:dyDescent="0.25">
      <c r="A1837" s="22" t="s">
        <v>696</v>
      </c>
      <c r="B1837" s="17" t="s">
        <v>697</v>
      </c>
      <c r="C1837" s="19">
        <v>2013</v>
      </c>
      <c r="D1837" s="30" t="s">
        <v>1868</v>
      </c>
      <c r="E1837" s="10">
        <v>333147.2</v>
      </c>
      <c r="F1837" s="10">
        <v>170007.4</v>
      </c>
      <c r="G1837" s="10">
        <v>33594.800000000003</v>
      </c>
      <c r="H1837" s="11" t="s">
        <v>147</v>
      </c>
      <c r="I1837" s="28">
        <v>10047.4</v>
      </c>
      <c r="J1837" s="28">
        <f>5959.7-0.1</f>
        <v>5959.5999999999995</v>
      </c>
    </row>
    <row r="1838" spans="1:10" x14ac:dyDescent="0.25">
      <c r="A1838"/>
      <c r="B1838" s="17"/>
      <c r="C1838" s="19">
        <v>2014</v>
      </c>
      <c r="D1838" s="30" t="s">
        <v>1868</v>
      </c>
      <c r="E1838" s="10">
        <v>262058.8</v>
      </c>
      <c r="F1838" s="10">
        <v>151251.70000000001</v>
      </c>
      <c r="G1838" s="10">
        <v>49082.3</v>
      </c>
      <c r="H1838" s="11" t="s">
        <v>147</v>
      </c>
      <c r="I1838" s="28">
        <v>9001.7000000000007</v>
      </c>
      <c r="J1838" s="28">
        <v>7673.4</v>
      </c>
    </row>
    <row r="1839" spans="1:10" x14ac:dyDescent="0.25">
      <c r="A1839"/>
      <c r="B1839" s="17"/>
      <c r="C1839" s="19">
        <v>2015</v>
      </c>
      <c r="D1839" s="30" t="s">
        <v>1868</v>
      </c>
      <c r="E1839" s="10">
        <v>145587.20000000001</v>
      </c>
      <c r="F1839" s="10">
        <v>309303.2</v>
      </c>
      <c r="G1839" s="10">
        <v>76420</v>
      </c>
      <c r="H1839" s="11" t="s">
        <v>147</v>
      </c>
      <c r="I1839" s="28">
        <v>20672.5</v>
      </c>
      <c r="J1839" s="28">
        <v>18966</v>
      </c>
    </row>
    <row r="1840" spans="1:10" x14ac:dyDescent="0.25">
      <c r="A1840"/>
      <c r="B1840" s="17"/>
      <c r="C1840" s="19">
        <v>2016</v>
      </c>
      <c r="D1840" s="30" t="s">
        <v>1868</v>
      </c>
      <c r="E1840" s="10">
        <v>224387.7</v>
      </c>
      <c r="F1840" s="10">
        <v>345094.2</v>
      </c>
      <c r="G1840" s="10">
        <v>112164.7</v>
      </c>
      <c r="H1840" s="11" t="s">
        <v>147</v>
      </c>
      <c r="I1840" s="28">
        <v>33642.199999999997</v>
      </c>
      <c r="J1840" s="28">
        <v>28421</v>
      </c>
    </row>
    <row r="1841" spans="1:10" x14ac:dyDescent="0.25">
      <c r="A1841"/>
      <c r="B1841" s="17"/>
      <c r="C1841" s="19">
        <v>2017</v>
      </c>
      <c r="D1841" s="30" t="s">
        <v>1868</v>
      </c>
      <c r="E1841" s="10">
        <v>836582.8</v>
      </c>
      <c r="F1841" s="10">
        <v>276209.09999999998</v>
      </c>
      <c r="G1841" s="10">
        <v>113158.70000000001</v>
      </c>
      <c r="H1841" s="11" t="s">
        <v>147</v>
      </c>
      <c r="I1841" s="28">
        <v>29568.2</v>
      </c>
      <c r="J1841" s="28">
        <v>27258.400000000001</v>
      </c>
    </row>
    <row r="1842" spans="1:10" x14ac:dyDescent="0.25">
      <c r="A1842"/>
      <c r="B1842" s="17"/>
      <c r="C1842" s="19">
        <v>2018</v>
      </c>
      <c r="D1842" s="30" t="s">
        <v>1868</v>
      </c>
      <c r="E1842" s="10">
        <v>1637756</v>
      </c>
      <c r="F1842" s="10">
        <v>379040.5</v>
      </c>
      <c r="G1842" s="10">
        <v>95520.4</v>
      </c>
      <c r="H1842" s="11" t="s">
        <v>147</v>
      </c>
      <c r="I1842" s="28">
        <v>30040</v>
      </c>
      <c r="J1842" s="28">
        <v>26940.5</v>
      </c>
    </row>
    <row r="1843" spans="1:10" x14ac:dyDescent="0.25">
      <c r="A1843" s="21" t="s">
        <v>698</v>
      </c>
      <c r="B1843" s="17" t="s">
        <v>699</v>
      </c>
      <c r="C1843" s="19">
        <v>2013</v>
      </c>
      <c r="D1843" s="30" t="s">
        <v>1868</v>
      </c>
      <c r="E1843" s="10">
        <v>812405.3</v>
      </c>
      <c r="F1843" s="10">
        <v>69561.2</v>
      </c>
      <c r="G1843" s="10">
        <v>30790.2</v>
      </c>
      <c r="H1843" s="11" t="s">
        <v>147</v>
      </c>
      <c r="I1843" s="28">
        <v>3362.8</v>
      </c>
      <c r="J1843" s="28">
        <v>3362.8</v>
      </c>
    </row>
    <row r="1844" spans="1:10" x14ac:dyDescent="0.25">
      <c r="A1844"/>
      <c r="B1844" s="17"/>
      <c r="C1844" s="19">
        <v>2014</v>
      </c>
      <c r="D1844" s="30" t="s">
        <v>1868</v>
      </c>
      <c r="E1844" s="10">
        <v>542394.9</v>
      </c>
      <c r="F1844" s="10">
        <v>61954</v>
      </c>
      <c r="G1844" s="10">
        <v>19310.099999999999</v>
      </c>
      <c r="H1844" s="11" t="s">
        <v>147</v>
      </c>
      <c r="I1844" s="28">
        <v>4372.5</v>
      </c>
      <c r="J1844" s="28">
        <v>4372.5</v>
      </c>
    </row>
    <row r="1845" spans="1:10" x14ac:dyDescent="0.25">
      <c r="A1845"/>
      <c r="B1845" s="17"/>
      <c r="C1845" s="19">
        <v>2015</v>
      </c>
      <c r="D1845" s="30" t="s">
        <v>1868</v>
      </c>
      <c r="E1845" s="10">
        <v>545270.9</v>
      </c>
      <c r="F1845" s="10">
        <v>134295.6</v>
      </c>
      <c r="G1845" s="10">
        <v>37294.6</v>
      </c>
      <c r="H1845" s="11" t="s">
        <v>147</v>
      </c>
      <c r="I1845" s="28">
        <v>6135.6</v>
      </c>
      <c r="J1845" s="28">
        <v>6135.6</v>
      </c>
    </row>
    <row r="1846" spans="1:10" x14ac:dyDescent="0.25">
      <c r="A1846"/>
      <c r="B1846" s="17"/>
      <c r="C1846" s="19">
        <v>2016</v>
      </c>
      <c r="D1846" s="30" t="s">
        <v>1868</v>
      </c>
      <c r="E1846" s="10">
        <v>746157.1</v>
      </c>
      <c r="F1846" s="10">
        <v>141741.4</v>
      </c>
      <c r="G1846" s="10">
        <v>41122.199999999997</v>
      </c>
      <c r="H1846" s="11" t="s">
        <v>147</v>
      </c>
      <c r="I1846" s="28">
        <v>11974.1</v>
      </c>
      <c r="J1846" s="28">
        <v>11974.1</v>
      </c>
    </row>
    <row r="1847" spans="1:10" x14ac:dyDescent="0.25">
      <c r="A1847"/>
      <c r="B1847" s="17"/>
      <c r="C1847" s="19">
        <v>2017</v>
      </c>
      <c r="D1847" s="30" t="s">
        <v>1868</v>
      </c>
      <c r="E1847" s="10">
        <v>642468.4</v>
      </c>
      <c r="F1847" s="10">
        <v>177932.2</v>
      </c>
      <c r="G1847" s="10">
        <v>57840</v>
      </c>
      <c r="H1847" s="11" t="s">
        <v>147</v>
      </c>
      <c r="I1847" s="28">
        <v>11613.7</v>
      </c>
      <c r="J1847" s="28">
        <v>11613.7</v>
      </c>
    </row>
    <row r="1848" spans="1:10" x14ac:dyDescent="0.25">
      <c r="A1848"/>
      <c r="B1848" s="17"/>
      <c r="C1848" s="19">
        <v>2018</v>
      </c>
      <c r="D1848" s="33" t="s">
        <v>1868</v>
      </c>
      <c r="E1848" s="10">
        <v>961122.1</v>
      </c>
      <c r="F1848" s="10">
        <v>137497.60000000001</v>
      </c>
      <c r="G1848" s="10">
        <v>68975.8</v>
      </c>
      <c r="H1848" s="11" t="s">
        <v>147</v>
      </c>
      <c r="I1848" s="28">
        <v>12557.3</v>
      </c>
      <c r="J1848" s="28">
        <v>12557.3</v>
      </c>
    </row>
    <row r="1849" spans="1:10" x14ac:dyDescent="0.25">
      <c r="A1849" s="22" t="s">
        <v>700</v>
      </c>
      <c r="B1849" s="17" t="s">
        <v>701</v>
      </c>
      <c r="C1849" s="19">
        <v>2013</v>
      </c>
      <c r="D1849" s="30" t="s">
        <v>1868</v>
      </c>
      <c r="E1849" s="10">
        <v>812405.3</v>
      </c>
      <c r="F1849" s="10">
        <v>69561.2</v>
      </c>
      <c r="G1849" s="10">
        <v>30790.2</v>
      </c>
      <c r="H1849" s="11" t="s">
        <v>147</v>
      </c>
      <c r="I1849" s="28">
        <v>3362.8</v>
      </c>
      <c r="J1849" s="28">
        <v>3362.8</v>
      </c>
    </row>
    <row r="1850" spans="1:10" x14ac:dyDescent="0.25">
      <c r="A1850" s="22" t="s">
        <v>702</v>
      </c>
      <c r="B1850" s="17"/>
      <c r="C1850" s="19">
        <v>2014</v>
      </c>
      <c r="D1850" s="30" t="s">
        <v>1868</v>
      </c>
      <c r="E1850" s="10">
        <v>542394.9</v>
      </c>
      <c r="F1850" s="10">
        <v>61954</v>
      </c>
      <c r="G1850" s="10">
        <v>19310.099999999999</v>
      </c>
      <c r="H1850" s="11" t="s">
        <v>147</v>
      </c>
      <c r="I1850" s="28">
        <v>4372.5</v>
      </c>
      <c r="J1850" s="28">
        <v>4372.5</v>
      </c>
    </row>
    <row r="1851" spans="1:10" x14ac:dyDescent="0.25">
      <c r="A1851"/>
      <c r="B1851" s="17"/>
      <c r="C1851" s="19">
        <v>2015</v>
      </c>
      <c r="D1851" s="30" t="s">
        <v>1868</v>
      </c>
      <c r="E1851" s="10">
        <v>545270.9</v>
      </c>
      <c r="F1851" s="10">
        <v>134295.6</v>
      </c>
      <c r="G1851" s="10">
        <v>37294.6</v>
      </c>
      <c r="H1851" s="11" t="s">
        <v>147</v>
      </c>
      <c r="I1851" s="28">
        <v>6135.6</v>
      </c>
      <c r="J1851" s="28">
        <v>6135.6</v>
      </c>
    </row>
    <row r="1852" spans="1:10" x14ac:dyDescent="0.25">
      <c r="A1852"/>
      <c r="B1852" s="17"/>
      <c r="C1852" s="19">
        <v>2016</v>
      </c>
      <c r="D1852" s="30" t="s">
        <v>1868</v>
      </c>
      <c r="E1852" s="10">
        <v>746157.1</v>
      </c>
      <c r="F1852" s="10">
        <v>141741.4</v>
      </c>
      <c r="G1852" s="10">
        <v>41122.199999999997</v>
      </c>
      <c r="H1852" s="11" t="s">
        <v>147</v>
      </c>
      <c r="I1852" s="28">
        <v>11974.1</v>
      </c>
      <c r="J1852" s="28">
        <v>11974.1</v>
      </c>
    </row>
    <row r="1853" spans="1:10" x14ac:dyDescent="0.25">
      <c r="A1853"/>
      <c r="B1853" s="17"/>
      <c r="C1853" s="19">
        <v>2017</v>
      </c>
      <c r="D1853" s="30" t="s">
        <v>1868</v>
      </c>
      <c r="E1853" s="10">
        <v>642468.4</v>
      </c>
      <c r="F1853" s="10">
        <v>177932.2</v>
      </c>
      <c r="G1853" s="10">
        <v>57840</v>
      </c>
      <c r="H1853" s="11" t="s">
        <v>147</v>
      </c>
      <c r="I1853" s="28">
        <v>11613.7</v>
      </c>
      <c r="J1853" s="28">
        <v>11613.7</v>
      </c>
    </row>
    <row r="1854" spans="1:10" x14ac:dyDescent="0.25">
      <c r="A1854"/>
      <c r="B1854" s="17"/>
      <c r="C1854" s="19">
        <v>2018</v>
      </c>
      <c r="D1854" s="33" t="s">
        <v>1868</v>
      </c>
      <c r="E1854" s="10">
        <v>961122.1</v>
      </c>
      <c r="F1854" s="10">
        <v>137497.60000000001</v>
      </c>
      <c r="G1854" s="10">
        <v>68975.8</v>
      </c>
      <c r="H1854" s="11" t="s">
        <v>147</v>
      </c>
      <c r="I1854" s="28">
        <v>12557.3</v>
      </c>
      <c r="J1854" s="28">
        <v>12557.3</v>
      </c>
    </row>
    <row r="1855" spans="1:10" x14ac:dyDescent="0.25">
      <c r="A1855" s="21" t="s">
        <v>703</v>
      </c>
      <c r="B1855" s="17" t="s">
        <v>704</v>
      </c>
      <c r="C1855" s="19">
        <v>2013</v>
      </c>
      <c r="D1855" s="34" t="s">
        <v>1867</v>
      </c>
      <c r="E1855" s="34" t="s">
        <v>1867</v>
      </c>
      <c r="F1855" s="10">
        <v>39191.799999999996</v>
      </c>
      <c r="G1855" s="10">
        <v>2612.1999999999998</v>
      </c>
      <c r="H1855" s="11" t="s">
        <v>147</v>
      </c>
      <c r="I1855" s="11" t="s">
        <v>147</v>
      </c>
      <c r="J1855" s="11" t="s">
        <v>147</v>
      </c>
    </row>
    <row r="1856" spans="1:10" x14ac:dyDescent="0.25">
      <c r="A1856"/>
      <c r="B1856" s="17"/>
      <c r="C1856" s="19">
        <v>2014</v>
      </c>
      <c r="D1856" s="30" t="s">
        <v>1868</v>
      </c>
      <c r="E1856" s="10">
        <v>1229967.2</v>
      </c>
      <c r="F1856" s="10">
        <v>33307.800000000003</v>
      </c>
      <c r="G1856" s="29" t="s">
        <v>1867</v>
      </c>
      <c r="H1856" s="11" t="s">
        <v>147</v>
      </c>
      <c r="I1856" s="11" t="s">
        <v>1867</v>
      </c>
      <c r="J1856" s="11" t="s">
        <v>1867</v>
      </c>
    </row>
    <row r="1857" spans="1:10" x14ac:dyDescent="0.25">
      <c r="A1857"/>
      <c r="B1857" s="17"/>
      <c r="C1857" s="19">
        <v>2015</v>
      </c>
      <c r="D1857" s="30" t="s">
        <v>1868</v>
      </c>
      <c r="E1857" s="10">
        <v>1885890.7999999998</v>
      </c>
      <c r="F1857" s="10">
        <v>27132.1</v>
      </c>
      <c r="G1857" s="10">
        <v>5569.8</v>
      </c>
      <c r="H1857" s="11" t="s">
        <v>147</v>
      </c>
      <c r="I1857" s="28">
        <v>118</v>
      </c>
      <c r="J1857" s="28">
        <v>118</v>
      </c>
    </row>
    <row r="1858" spans="1:10" x14ac:dyDescent="0.25">
      <c r="A1858"/>
      <c r="B1858" s="17"/>
      <c r="C1858" s="19">
        <v>2016</v>
      </c>
      <c r="D1858" s="33" t="s">
        <v>1867</v>
      </c>
      <c r="E1858" s="10">
        <v>1393856.8</v>
      </c>
      <c r="F1858" s="10">
        <v>60181.4</v>
      </c>
      <c r="G1858" s="10">
        <v>18073.599999999999</v>
      </c>
      <c r="H1858" s="11" t="s">
        <v>147</v>
      </c>
      <c r="I1858" s="28">
        <v>100</v>
      </c>
      <c r="J1858" s="28">
        <v>100</v>
      </c>
    </row>
    <row r="1859" spans="1:10" x14ac:dyDescent="0.25">
      <c r="A1859"/>
      <c r="B1859" s="17"/>
      <c r="C1859" s="19">
        <v>2017</v>
      </c>
      <c r="D1859" s="30" t="s">
        <v>1868</v>
      </c>
      <c r="E1859" s="10">
        <v>2491807.7999999998</v>
      </c>
      <c r="F1859" s="10">
        <v>83380.2</v>
      </c>
      <c r="G1859" s="10">
        <v>9129.8000000000011</v>
      </c>
      <c r="H1859" s="11" t="s">
        <v>147</v>
      </c>
      <c r="I1859" s="28">
        <v>125.2</v>
      </c>
      <c r="J1859" s="28">
        <v>125.2</v>
      </c>
    </row>
    <row r="1860" spans="1:10" x14ac:dyDescent="0.25">
      <c r="A1860"/>
      <c r="B1860" s="17"/>
      <c r="C1860" s="19">
        <v>2018</v>
      </c>
      <c r="D1860" s="30" t="s">
        <v>1868</v>
      </c>
      <c r="E1860" s="10">
        <v>3947607.1</v>
      </c>
      <c r="F1860" s="10">
        <v>108168.9</v>
      </c>
      <c r="G1860" s="10">
        <v>11683.1</v>
      </c>
      <c r="H1860" s="11" t="s">
        <v>147</v>
      </c>
      <c r="I1860" s="28">
        <v>136.4</v>
      </c>
      <c r="J1860" s="28">
        <v>136.4</v>
      </c>
    </row>
    <row r="1861" spans="1:10" x14ac:dyDescent="0.25">
      <c r="A1861" s="22" t="s">
        <v>703</v>
      </c>
      <c r="B1861" s="17" t="s">
        <v>705</v>
      </c>
      <c r="C1861" s="19">
        <v>2013</v>
      </c>
      <c r="D1861" s="34" t="s">
        <v>1867</v>
      </c>
      <c r="E1861" s="34" t="s">
        <v>1867</v>
      </c>
      <c r="F1861" s="10">
        <v>39191.799999999996</v>
      </c>
      <c r="G1861" s="10">
        <v>2612.1999999999998</v>
      </c>
      <c r="H1861" s="11" t="s">
        <v>147</v>
      </c>
      <c r="I1861" s="11" t="s">
        <v>147</v>
      </c>
      <c r="J1861" s="11" t="s">
        <v>147</v>
      </c>
    </row>
    <row r="1862" spans="1:10" x14ac:dyDescent="0.25">
      <c r="A1862"/>
      <c r="B1862" s="17"/>
      <c r="C1862" s="19">
        <v>2014</v>
      </c>
      <c r="D1862" s="30" t="s">
        <v>1868</v>
      </c>
      <c r="E1862" s="10">
        <v>1229967.2</v>
      </c>
      <c r="F1862" s="10">
        <v>33307.800000000003</v>
      </c>
      <c r="G1862" s="29" t="s">
        <v>1867</v>
      </c>
      <c r="H1862" s="11" t="s">
        <v>147</v>
      </c>
      <c r="I1862" s="11" t="s">
        <v>1867</v>
      </c>
      <c r="J1862" s="11" t="s">
        <v>1867</v>
      </c>
    </row>
    <row r="1863" spans="1:10" x14ac:dyDescent="0.25">
      <c r="A1863"/>
      <c r="B1863" s="17"/>
      <c r="C1863" s="19">
        <v>2015</v>
      </c>
      <c r="D1863" s="30" t="s">
        <v>1868</v>
      </c>
      <c r="E1863" s="10">
        <v>1885890.7999999998</v>
      </c>
      <c r="F1863" s="10">
        <v>27132.1</v>
      </c>
      <c r="G1863" s="10">
        <v>5569.8</v>
      </c>
      <c r="H1863" s="11" t="s">
        <v>147</v>
      </c>
      <c r="I1863" s="28">
        <v>118</v>
      </c>
      <c r="J1863" s="28">
        <v>118</v>
      </c>
    </row>
    <row r="1864" spans="1:10" x14ac:dyDescent="0.25">
      <c r="A1864"/>
      <c r="B1864" s="17"/>
      <c r="C1864" s="19">
        <v>2016</v>
      </c>
      <c r="D1864" s="33" t="s">
        <v>1867</v>
      </c>
      <c r="E1864" s="10">
        <v>1393856.8</v>
      </c>
      <c r="F1864" s="10">
        <v>60181.4</v>
      </c>
      <c r="G1864" s="10">
        <v>18073.599999999999</v>
      </c>
      <c r="H1864" s="11" t="s">
        <v>147</v>
      </c>
      <c r="I1864" s="28">
        <v>100</v>
      </c>
      <c r="J1864" s="28">
        <v>100</v>
      </c>
    </row>
    <row r="1865" spans="1:10" x14ac:dyDescent="0.25">
      <c r="A1865"/>
      <c r="B1865" s="17"/>
      <c r="C1865" s="19">
        <v>2017</v>
      </c>
      <c r="D1865" s="30" t="s">
        <v>1868</v>
      </c>
      <c r="E1865" s="10">
        <v>2491807.7999999998</v>
      </c>
      <c r="F1865" s="10">
        <v>83380.2</v>
      </c>
      <c r="G1865" s="10">
        <v>9129.8000000000011</v>
      </c>
      <c r="H1865" s="11" t="s">
        <v>147</v>
      </c>
      <c r="I1865" s="28">
        <v>125.2</v>
      </c>
      <c r="J1865" s="28">
        <v>125.2</v>
      </c>
    </row>
    <row r="1866" spans="1:10" x14ac:dyDescent="0.25">
      <c r="A1866"/>
      <c r="B1866" s="17"/>
      <c r="C1866" s="19">
        <v>2018</v>
      </c>
      <c r="D1866" s="30" t="s">
        <v>1868</v>
      </c>
      <c r="E1866" s="10">
        <v>3947607.1</v>
      </c>
      <c r="F1866" s="10">
        <v>108168.9</v>
      </c>
      <c r="G1866" s="10">
        <v>11683.1</v>
      </c>
      <c r="H1866" s="11" t="s">
        <v>147</v>
      </c>
      <c r="I1866" s="28">
        <v>136.4</v>
      </c>
      <c r="J1866" s="28">
        <v>136.4</v>
      </c>
    </row>
    <row r="1867" spans="1:10" x14ac:dyDescent="0.25">
      <c r="A1867" s="21" t="s">
        <v>706</v>
      </c>
      <c r="B1867" s="17" t="s">
        <v>707</v>
      </c>
      <c r="C1867" s="19">
        <v>2013</v>
      </c>
      <c r="D1867" s="30" t="s">
        <v>1868</v>
      </c>
      <c r="E1867" s="10">
        <v>755390.3</v>
      </c>
      <c r="F1867" s="10">
        <v>376782.30000000005</v>
      </c>
      <c r="G1867" s="10">
        <v>149674.4</v>
      </c>
      <c r="H1867" s="11" t="s">
        <v>147</v>
      </c>
      <c r="I1867" s="28">
        <v>60099.4</v>
      </c>
      <c r="J1867" s="28">
        <v>58292</v>
      </c>
    </row>
    <row r="1868" spans="1:10" x14ac:dyDescent="0.25">
      <c r="A1868" s="21" t="s">
        <v>708</v>
      </c>
      <c r="B1868" s="17"/>
      <c r="C1868" s="19">
        <v>2014</v>
      </c>
      <c r="D1868" s="30" t="s">
        <v>1868</v>
      </c>
      <c r="E1868" s="29" t="s">
        <v>1867</v>
      </c>
      <c r="F1868" s="10">
        <v>373357.1</v>
      </c>
      <c r="G1868" s="10">
        <v>118753.60000000001</v>
      </c>
      <c r="H1868" s="11" t="s">
        <v>147</v>
      </c>
      <c r="I1868" s="29" t="s">
        <v>1867</v>
      </c>
      <c r="J1868" s="28">
        <v>63636.9</v>
      </c>
    </row>
    <row r="1869" spans="1:10" x14ac:dyDescent="0.25">
      <c r="A1869"/>
      <c r="B1869" s="17"/>
      <c r="C1869" s="19">
        <v>2015</v>
      </c>
      <c r="D1869" s="30" t="s">
        <v>1868</v>
      </c>
      <c r="E1869" s="10">
        <v>383510.3</v>
      </c>
      <c r="F1869" s="10">
        <v>226249.3</v>
      </c>
      <c r="G1869" s="10">
        <v>124174.2</v>
      </c>
      <c r="H1869" s="11" t="s">
        <v>147</v>
      </c>
      <c r="I1869" s="28">
        <v>85786.3</v>
      </c>
      <c r="J1869" s="28">
        <v>84722.2</v>
      </c>
    </row>
    <row r="1870" spans="1:10" x14ac:dyDescent="0.25">
      <c r="A1870"/>
      <c r="B1870" s="17"/>
      <c r="C1870" s="19">
        <v>2016</v>
      </c>
      <c r="D1870" s="30" t="s">
        <v>1868</v>
      </c>
      <c r="E1870" s="10">
        <v>471214.7</v>
      </c>
      <c r="F1870" s="10">
        <v>444485.4</v>
      </c>
      <c r="G1870" s="10">
        <v>251688.3</v>
      </c>
      <c r="H1870" s="11" t="s">
        <v>147</v>
      </c>
      <c r="I1870" s="28">
        <v>126518.7</v>
      </c>
      <c r="J1870" s="28">
        <v>119843.7</v>
      </c>
    </row>
    <row r="1871" spans="1:10" x14ac:dyDescent="0.25">
      <c r="A1871"/>
      <c r="B1871" s="17"/>
      <c r="C1871" s="19">
        <v>2017</v>
      </c>
      <c r="D1871" s="30" t="s">
        <v>1868</v>
      </c>
      <c r="E1871" s="10">
        <v>448076.9</v>
      </c>
      <c r="F1871" s="10">
        <v>661920</v>
      </c>
      <c r="G1871" s="10">
        <v>354987.2</v>
      </c>
      <c r="H1871" s="11" t="s">
        <v>147</v>
      </c>
      <c r="I1871" s="28">
        <v>182426.2</v>
      </c>
      <c r="J1871" s="28">
        <v>166719.6</v>
      </c>
    </row>
    <row r="1872" spans="1:10" x14ac:dyDescent="0.25">
      <c r="A1872"/>
      <c r="B1872" s="17"/>
      <c r="C1872" s="19">
        <v>2018</v>
      </c>
      <c r="D1872" s="30" t="s">
        <v>1868</v>
      </c>
      <c r="E1872" s="10">
        <v>713238</v>
      </c>
      <c r="F1872" s="10">
        <v>725982.8</v>
      </c>
      <c r="G1872" s="10">
        <v>498117.80000000005</v>
      </c>
      <c r="H1872" s="11" t="s">
        <v>147</v>
      </c>
      <c r="I1872" s="28">
        <v>219086.7</v>
      </c>
      <c r="J1872" s="28">
        <v>206214.6</v>
      </c>
    </row>
    <row r="1873" spans="1:10" x14ac:dyDescent="0.25">
      <c r="A1873" s="22" t="s">
        <v>706</v>
      </c>
      <c r="B1873" s="17" t="s">
        <v>709</v>
      </c>
      <c r="C1873" s="19">
        <v>2013</v>
      </c>
      <c r="D1873" s="30" t="s">
        <v>1868</v>
      </c>
      <c r="E1873" s="10">
        <v>755390.3</v>
      </c>
      <c r="F1873" s="10">
        <v>376782.30000000005</v>
      </c>
      <c r="G1873" s="10">
        <v>149674.4</v>
      </c>
      <c r="H1873" s="11" t="s">
        <v>147</v>
      </c>
      <c r="I1873" s="28">
        <v>60099.4</v>
      </c>
      <c r="J1873" s="28">
        <v>58292</v>
      </c>
    </row>
    <row r="1874" spans="1:10" x14ac:dyDescent="0.25">
      <c r="A1874" s="22" t="s">
        <v>708</v>
      </c>
      <c r="B1874" s="17"/>
      <c r="C1874" s="19">
        <v>2014</v>
      </c>
      <c r="D1874" s="30" t="s">
        <v>1868</v>
      </c>
      <c r="E1874" s="29" t="s">
        <v>1867</v>
      </c>
      <c r="F1874" s="10">
        <v>373357.1</v>
      </c>
      <c r="G1874" s="10">
        <v>118753.60000000001</v>
      </c>
      <c r="H1874" s="11" t="s">
        <v>147</v>
      </c>
      <c r="I1874" s="29" t="s">
        <v>1867</v>
      </c>
      <c r="J1874" s="28">
        <v>63636.9</v>
      </c>
    </row>
    <row r="1875" spans="1:10" x14ac:dyDescent="0.25">
      <c r="A1875"/>
      <c r="B1875" s="17"/>
      <c r="C1875" s="19">
        <v>2015</v>
      </c>
      <c r="D1875" s="30" t="s">
        <v>1868</v>
      </c>
      <c r="E1875" s="10">
        <v>383510.3</v>
      </c>
      <c r="F1875" s="10">
        <v>226249.3</v>
      </c>
      <c r="G1875" s="10">
        <v>124174.2</v>
      </c>
      <c r="H1875" s="11" t="s">
        <v>147</v>
      </c>
      <c r="I1875" s="28">
        <v>85786.3</v>
      </c>
      <c r="J1875" s="28">
        <v>84722.2</v>
      </c>
    </row>
    <row r="1876" spans="1:10" x14ac:dyDescent="0.25">
      <c r="A1876"/>
      <c r="B1876" s="17"/>
      <c r="C1876" s="19">
        <v>2016</v>
      </c>
      <c r="D1876" s="30" t="s">
        <v>1868</v>
      </c>
      <c r="E1876" s="10">
        <v>471214.7</v>
      </c>
      <c r="F1876" s="10">
        <v>444485.4</v>
      </c>
      <c r="G1876" s="10">
        <v>251688.3</v>
      </c>
      <c r="H1876" s="11" t="s">
        <v>147</v>
      </c>
      <c r="I1876" s="28">
        <v>126518.7</v>
      </c>
      <c r="J1876" s="28">
        <v>119843.7</v>
      </c>
    </row>
    <row r="1877" spans="1:10" x14ac:dyDescent="0.25">
      <c r="A1877"/>
      <c r="B1877" s="17"/>
      <c r="C1877" s="19">
        <v>2017</v>
      </c>
      <c r="D1877" s="30" t="s">
        <v>1868</v>
      </c>
      <c r="E1877" s="10">
        <v>448076.9</v>
      </c>
      <c r="F1877" s="10">
        <v>661920</v>
      </c>
      <c r="G1877" s="10">
        <v>354987.2</v>
      </c>
      <c r="H1877" s="11" t="s">
        <v>147</v>
      </c>
      <c r="I1877" s="28">
        <v>182426.2</v>
      </c>
      <c r="J1877" s="28">
        <v>166719.6</v>
      </c>
    </row>
    <row r="1878" spans="1:10" x14ac:dyDescent="0.25">
      <c r="A1878"/>
      <c r="B1878" s="17"/>
      <c r="C1878" s="19">
        <v>2018</v>
      </c>
      <c r="D1878" s="30" t="s">
        <v>1868</v>
      </c>
      <c r="E1878" s="10">
        <v>713238</v>
      </c>
      <c r="F1878" s="10">
        <v>725982.8</v>
      </c>
      <c r="G1878" s="10">
        <v>498117.80000000005</v>
      </c>
      <c r="H1878" s="11" t="s">
        <v>147</v>
      </c>
      <c r="I1878" s="28">
        <v>219086.7</v>
      </c>
      <c r="J1878" s="28">
        <v>206214.6</v>
      </c>
    </row>
    <row r="1879" spans="1:10" x14ac:dyDescent="0.25">
      <c r="A1879" s="21" t="s">
        <v>710</v>
      </c>
      <c r="B1879" s="17" t="s">
        <v>711</v>
      </c>
      <c r="C1879" s="19">
        <v>2013</v>
      </c>
      <c r="D1879" s="30" t="s">
        <v>1868</v>
      </c>
      <c r="E1879" s="10">
        <v>1924860.5</v>
      </c>
      <c r="F1879" s="10">
        <v>1272097.5</v>
      </c>
      <c r="G1879" s="10">
        <v>624778.30000000005</v>
      </c>
      <c r="H1879" s="11" t="s">
        <v>147</v>
      </c>
      <c r="I1879" s="28">
        <v>356342.8</v>
      </c>
      <c r="J1879" s="28">
        <v>319750.2</v>
      </c>
    </row>
    <row r="1880" spans="1:10" x14ac:dyDescent="0.25">
      <c r="A1880"/>
      <c r="B1880" s="17"/>
      <c r="C1880" s="19">
        <v>2014</v>
      </c>
      <c r="D1880" s="30" t="s">
        <v>1868</v>
      </c>
      <c r="E1880" s="29" t="s">
        <v>1867</v>
      </c>
      <c r="F1880" s="10">
        <v>1422126.3</v>
      </c>
      <c r="G1880" s="10">
        <v>721137.4</v>
      </c>
      <c r="H1880" s="11" t="s">
        <v>1867</v>
      </c>
      <c r="I1880" s="11" t="s">
        <v>1867</v>
      </c>
      <c r="J1880" s="28">
        <v>359266.5</v>
      </c>
    </row>
    <row r="1881" spans="1:10" x14ac:dyDescent="0.25">
      <c r="A1881"/>
      <c r="B1881" s="17"/>
      <c r="C1881" s="19">
        <v>2015</v>
      </c>
      <c r="D1881" s="30" t="s">
        <v>1868</v>
      </c>
      <c r="E1881" s="10">
        <v>1910636</v>
      </c>
      <c r="F1881" s="10">
        <v>1734499.4</v>
      </c>
      <c r="G1881" s="10">
        <v>925530.89999999991</v>
      </c>
      <c r="H1881" s="28">
        <v>17631.900000000001</v>
      </c>
      <c r="I1881" s="28">
        <v>583399.6</v>
      </c>
      <c r="J1881" s="28">
        <v>544669.1</v>
      </c>
    </row>
    <row r="1882" spans="1:10" x14ac:dyDescent="0.25">
      <c r="A1882"/>
      <c r="B1882" s="17"/>
      <c r="C1882" s="19">
        <v>2016</v>
      </c>
      <c r="D1882" s="30" t="s">
        <v>1868</v>
      </c>
      <c r="E1882" s="10">
        <v>2590541.3000000003</v>
      </c>
      <c r="F1882" s="10">
        <v>2952420.4000000004</v>
      </c>
      <c r="G1882" s="10">
        <v>1443115.8</v>
      </c>
      <c r="H1882" s="28">
        <v>30219.1</v>
      </c>
      <c r="I1882" s="28">
        <v>918835.5</v>
      </c>
      <c r="J1882" s="28">
        <v>828060.5</v>
      </c>
    </row>
    <row r="1883" spans="1:10" x14ac:dyDescent="0.25">
      <c r="A1883"/>
      <c r="B1883" s="17"/>
      <c r="C1883" s="19">
        <v>2017</v>
      </c>
      <c r="D1883" s="30" t="s">
        <v>1868</v>
      </c>
      <c r="E1883" s="33" t="s">
        <v>1867</v>
      </c>
      <c r="F1883" s="33" t="s">
        <v>1867</v>
      </c>
      <c r="G1883" s="10">
        <v>2097842.4</v>
      </c>
      <c r="H1883" s="11" t="s">
        <v>1867</v>
      </c>
      <c r="I1883" s="11" t="s">
        <v>1867</v>
      </c>
      <c r="J1883" s="28">
        <v>1333800.8</v>
      </c>
    </row>
    <row r="1884" spans="1:10" x14ac:dyDescent="0.25">
      <c r="A1884"/>
      <c r="B1884" s="17"/>
      <c r="C1884" s="19">
        <v>2018</v>
      </c>
      <c r="D1884" s="30" t="s">
        <v>1868</v>
      </c>
      <c r="E1884" s="30" t="s">
        <v>1867</v>
      </c>
      <c r="F1884" s="30" t="s">
        <v>1867</v>
      </c>
      <c r="G1884" s="10">
        <v>2640789.6</v>
      </c>
      <c r="H1884" s="11" t="s">
        <v>1867</v>
      </c>
      <c r="I1884" s="11" t="s">
        <v>1867</v>
      </c>
      <c r="J1884" s="28">
        <v>1674189.3</v>
      </c>
    </row>
    <row r="1885" spans="1:10" x14ac:dyDescent="0.25">
      <c r="A1885" s="22" t="s">
        <v>712</v>
      </c>
      <c r="B1885" s="17" t="s">
        <v>713</v>
      </c>
      <c r="C1885" s="19">
        <v>2013</v>
      </c>
      <c r="D1885" s="30" t="s">
        <v>1868</v>
      </c>
      <c r="E1885" s="10">
        <v>1136358.7</v>
      </c>
      <c r="F1885" s="10">
        <v>452563.6</v>
      </c>
      <c r="G1885" s="10">
        <v>211381.9</v>
      </c>
      <c r="H1885" s="11" t="s">
        <v>147</v>
      </c>
      <c r="I1885" s="28">
        <v>113498.5</v>
      </c>
      <c r="J1885" s="28">
        <v>101453.3</v>
      </c>
    </row>
    <row r="1886" spans="1:10" x14ac:dyDescent="0.25">
      <c r="A1886"/>
      <c r="B1886" s="17"/>
      <c r="C1886" s="19">
        <v>2014</v>
      </c>
      <c r="D1886" s="30" t="s">
        <v>1868</v>
      </c>
      <c r="E1886" s="10">
        <v>465775</v>
      </c>
      <c r="F1886" s="10">
        <v>530987.19999999995</v>
      </c>
      <c r="G1886" s="10">
        <v>226454.1</v>
      </c>
      <c r="H1886" s="11" t="s">
        <v>147</v>
      </c>
      <c r="I1886" s="28">
        <v>108446.7</v>
      </c>
      <c r="J1886" s="28">
        <v>101381.1</v>
      </c>
    </row>
    <row r="1887" spans="1:10" x14ac:dyDescent="0.25">
      <c r="A1887"/>
      <c r="B1887" s="17"/>
      <c r="C1887" s="19">
        <v>2015</v>
      </c>
      <c r="D1887" s="30" t="s">
        <v>1868</v>
      </c>
      <c r="E1887" s="33" t="s">
        <v>1867</v>
      </c>
      <c r="F1887" s="33" t="s">
        <v>1867</v>
      </c>
      <c r="G1887" s="10">
        <v>245745.90000000002</v>
      </c>
      <c r="H1887" s="11" t="s">
        <v>1867</v>
      </c>
      <c r="I1887" s="11" t="s">
        <v>1867</v>
      </c>
      <c r="J1887" s="28">
        <v>149814.6</v>
      </c>
    </row>
    <row r="1888" spans="1:10" x14ac:dyDescent="0.25">
      <c r="A1888"/>
      <c r="B1888" s="17"/>
      <c r="C1888" s="19">
        <v>2016</v>
      </c>
      <c r="D1888" s="30" t="s">
        <v>1868</v>
      </c>
      <c r="E1888" s="10">
        <v>1018492</v>
      </c>
      <c r="F1888" s="10">
        <v>979250.29999999993</v>
      </c>
      <c r="G1888" s="10">
        <v>426718.4</v>
      </c>
      <c r="H1888" s="11" t="s">
        <v>147</v>
      </c>
      <c r="I1888" s="28">
        <v>270462.90000000002</v>
      </c>
      <c r="J1888" s="28">
        <v>247889.7</v>
      </c>
    </row>
    <row r="1889" spans="1:10" x14ac:dyDescent="0.25">
      <c r="A1889"/>
      <c r="B1889" s="17"/>
      <c r="C1889" s="19">
        <v>2017</v>
      </c>
      <c r="D1889" s="30" t="s">
        <v>1868</v>
      </c>
      <c r="E1889" s="10">
        <v>1551185.3</v>
      </c>
      <c r="F1889" s="10">
        <v>1284192.6000000001</v>
      </c>
      <c r="G1889" s="10">
        <v>614793.80000000005</v>
      </c>
      <c r="H1889" s="11" t="s">
        <v>147</v>
      </c>
      <c r="I1889" s="28">
        <v>416044.1</v>
      </c>
      <c r="J1889" s="28">
        <v>391109.5</v>
      </c>
    </row>
    <row r="1890" spans="1:10" x14ac:dyDescent="0.25">
      <c r="A1890"/>
      <c r="B1890" s="17"/>
      <c r="C1890" s="19">
        <v>2018</v>
      </c>
      <c r="D1890" s="30" t="s">
        <v>1868</v>
      </c>
      <c r="E1890" s="10">
        <v>2997437.6</v>
      </c>
      <c r="F1890" s="10">
        <v>1285196.5</v>
      </c>
      <c r="G1890" s="10">
        <v>761047.8</v>
      </c>
      <c r="H1890" s="11" t="s">
        <v>147</v>
      </c>
      <c r="I1890" s="28">
        <v>496066.2</v>
      </c>
      <c r="J1890" s="28">
        <v>480630.5</v>
      </c>
    </row>
    <row r="1891" spans="1:10" x14ac:dyDescent="0.25">
      <c r="A1891" s="22" t="s">
        <v>714</v>
      </c>
      <c r="B1891" s="17" t="s">
        <v>715</v>
      </c>
      <c r="C1891" s="19">
        <v>2013</v>
      </c>
      <c r="D1891" s="30" t="s">
        <v>1868</v>
      </c>
      <c r="E1891" s="10">
        <v>788501.8</v>
      </c>
      <c r="F1891" s="10">
        <v>819533.89999999991</v>
      </c>
      <c r="G1891" s="10">
        <v>413396.4</v>
      </c>
      <c r="H1891" s="11" t="s">
        <v>147</v>
      </c>
      <c r="I1891" s="28">
        <v>242844.3</v>
      </c>
      <c r="J1891" s="28">
        <v>218296.9</v>
      </c>
    </row>
    <row r="1892" spans="1:10" x14ac:dyDescent="0.25">
      <c r="A1892"/>
      <c r="B1892" s="17"/>
      <c r="C1892" s="19">
        <v>2014</v>
      </c>
      <c r="D1892" s="30" t="s">
        <v>1868</v>
      </c>
      <c r="E1892" s="29" t="s">
        <v>1867</v>
      </c>
      <c r="F1892" s="10">
        <v>891139.09999999986</v>
      </c>
      <c r="G1892" s="10">
        <v>494683.3</v>
      </c>
      <c r="H1892" s="11" t="s">
        <v>1867</v>
      </c>
      <c r="I1892" s="11" t="s">
        <v>1867</v>
      </c>
      <c r="J1892" s="28">
        <v>257885.4</v>
      </c>
    </row>
    <row r="1893" spans="1:10" x14ac:dyDescent="0.25">
      <c r="A1893"/>
      <c r="B1893" s="17"/>
      <c r="C1893" s="19">
        <v>2015</v>
      </c>
      <c r="D1893" s="30" t="s">
        <v>1868</v>
      </c>
      <c r="E1893" s="33" t="s">
        <v>1867</v>
      </c>
      <c r="F1893" s="33" t="s">
        <v>1867</v>
      </c>
      <c r="G1893" s="10">
        <v>679785</v>
      </c>
      <c r="H1893" s="11" t="s">
        <v>1867</v>
      </c>
      <c r="I1893" s="11" t="s">
        <v>1867</v>
      </c>
      <c r="J1893" s="28">
        <v>394854.5</v>
      </c>
    </row>
    <row r="1894" spans="1:10" x14ac:dyDescent="0.25">
      <c r="A1894"/>
      <c r="B1894" s="17"/>
      <c r="C1894" s="19">
        <v>2016</v>
      </c>
      <c r="D1894" s="30" t="s">
        <v>1868</v>
      </c>
      <c r="E1894" s="10">
        <v>1572049.3</v>
      </c>
      <c r="F1894" s="10">
        <v>1973170.1</v>
      </c>
      <c r="G1894" s="10">
        <v>1016397.4000000001</v>
      </c>
      <c r="H1894" s="28">
        <v>30219.1</v>
      </c>
      <c r="I1894" s="28">
        <v>648372.6</v>
      </c>
      <c r="J1894" s="28">
        <v>580170.80000000005</v>
      </c>
    </row>
    <row r="1895" spans="1:10" x14ac:dyDescent="0.25">
      <c r="A1895"/>
      <c r="B1895" s="17"/>
      <c r="C1895" s="19">
        <v>2017</v>
      </c>
      <c r="D1895" s="30" t="s">
        <v>1868</v>
      </c>
      <c r="E1895" s="33" t="s">
        <v>1867</v>
      </c>
      <c r="F1895" s="33" t="s">
        <v>1867</v>
      </c>
      <c r="G1895" s="10">
        <v>1483048.6</v>
      </c>
      <c r="H1895" s="11" t="s">
        <v>1867</v>
      </c>
      <c r="I1895" s="11" t="s">
        <v>1867</v>
      </c>
      <c r="J1895" s="28">
        <v>942691.3</v>
      </c>
    </row>
    <row r="1896" spans="1:10" x14ac:dyDescent="0.25">
      <c r="A1896"/>
      <c r="B1896" s="17"/>
      <c r="C1896" s="19">
        <v>2018</v>
      </c>
      <c r="D1896" s="30" t="s">
        <v>1868</v>
      </c>
      <c r="E1896" s="30" t="s">
        <v>1867</v>
      </c>
      <c r="F1896" s="30" t="s">
        <v>1867</v>
      </c>
      <c r="G1896" s="10">
        <v>1879741.8</v>
      </c>
      <c r="H1896" s="11" t="s">
        <v>1867</v>
      </c>
      <c r="I1896" s="11" t="s">
        <v>1867</v>
      </c>
      <c r="J1896" s="28">
        <v>1193558.8</v>
      </c>
    </row>
    <row r="1897" spans="1:10" x14ac:dyDescent="0.25">
      <c r="A1897" s="21" t="s">
        <v>716</v>
      </c>
      <c r="B1897" s="17" t="s">
        <v>717</v>
      </c>
      <c r="C1897" s="19">
        <v>2013</v>
      </c>
      <c r="D1897" s="30" t="s">
        <v>1868</v>
      </c>
      <c r="E1897" s="34" t="s">
        <v>1867</v>
      </c>
      <c r="F1897" s="34" t="s">
        <v>1867</v>
      </c>
      <c r="G1897" s="10">
        <v>79838.5</v>
      </c>
      <c r="H1897" s="11" t="s">
        <v>1867</v>
      </c>
      <c r="I1897" s="11" t="s">
        <v>1867</v>
      </c>
      <c r="J1897" s="28">
        <v>29056.5</v>
      </c>
    </row>
    <row r="1898" spans="1:10" x14ac:dyDescent="0.25">
      <c r="A1898"/>
      <c r="B1898" s="17"/>
      <c r="C1898" s="19">
        <v>2014</v>
      </c>
      <c r="D1898" s="30" t="s">
        <v>1868</v>
      </c>
      <c r="E1898" s="10">
        <v>543974</v>
      </c>
      <c r="F1898" s="10">
        <v>366653.8</v>
      </c>
      <c r="G1898" s="10">
        <v>133208.1</v>
      </c>
      <c r="H1898" s="11" t="s">
        <v>147</v>
      </c>
      <c r="I1898" s="28">
        <v>39041.300000000003</v>
      </c>
      <c r="J1898" s="28">
        <v>39041.300000000003</v>
      </c>
    </row>
    <row r="1899" spans="1:10" x14ac:dyDescent="0.25">
      <c r="A1899"/>
      <c r="B1899" s="17"/>
      <c r="C1899" s="19">
        <v>2015</v>
      </c>
      <c r="D1899" s="30" t="s">
        <v>1868</v>
      </c>
      <c r="E1899" s="10">
        <v>910797.3</v>
      </c>
      <c r="F1899" s="10">
        <v>413140.89999999997</v>
      </c>
      <c r="G1899" s="10">
        <v>144405.4</v>
      </c>
      <c r="H1899" s="11" t="s">
        <v>147</v>
      </c>
      <c r="I1899" s="28">
        <v>47316.1</v>
      </c>
      <c r="J1899" s="28">
        <v>47316.1</v>
      </c>
    </row>
    <row r="1900" spans="1:10" x14ac:dyDescent="0.25">
      <c r="A1900"/>
      <c r="B1900" s="17"/>
      <c r="C1900" s="19">
        <v>2016</v>
      </c>
      <c r="D1900" s="30" t="s">
        <v>1868</v>
      </c>
      <c r="E1900" s="10">
        <v>627129.30000000005</v>
      </c>
      <c r="F1900" s="10">
        <v>659230.30000000005</v>
      </c>
      <c r="G1900" s="10">
        <v>162635.79999999999</v>
      </c>
      <c r="H1900" s="11" t="s">
        <v>147</v>
      </c>
      <c r="I1900" s="28">
        <v>65871.899999999994</v>
      </c>
      <c r="J1900" s="28">
        <v>65871.899999999994</v>
      </c>
    </row>
    <row r="1901" spans="1:10" x14ac:dyDescent="0.25">
      <c r="A1901"/>
      <c r="B1901" s="17"/>
      <c r="C1901" s="19">
        <v>2017</v>
      </c>
      <c r="D1901" s="30" t="s">
        <v>1868</v>
      </c>
      <c r="E1901" s="10">
        <v>1128411.8</v>
      </c>
      <c r="F1901" s="10">
        <v>606063.19999999995</v>
      </c>
      <c r="G1901" s="10">
        <v>226886.5</v>
      </c>
      <c r="H1901" s="11" t="s">
        <v>147</v>
      </c>
      <c r="I1901" s="28">
        <v>88375.1</v>
      </c>
      <c r="J1901" s="28">
        <v>86484.9</v>
      </c>
    </row>
    <row r="1902" spans="1:10" x14ac:dyDescent="0.25">
      <c r="A1902"/>
      <c r="B1902" s="17"/>
      <c r="C1902" s="19">
        <v>2018</v>
      </c>
      <c r="D1902" s="30" t="s">
        <v>1868</v>
      </c>
      <c r="E1902" s="30" t="s">
        <v>1867</v>
      </c>
      <c r="F1902" s="30" t="s">
        <v>1867</v>
      </c>
      <c r="G1902" s="10">
        <v>277936.80000000005</v>
      </c>
      <c r="H1902" s="11" t="s">
        <v>1867</v>
      </c>
      <c r="I1902" s="11" t="s">
        <v>1867</v>
      </c>
      <c r="J1902" s="28">
        <v>108909.6</v>
      </c>
    </row>
    <row r="1903" spans="1:10" x14ac:dyDescent="0.25">
      <c r="A1903" s="22" t="s">
        <v>718</v>
      </c>
      <c r="B1903" s="17" t="s">
        <v>719</v>
      </c>
      <c r="C1903" s="19">
        <v>2013</v>
      </c>
      <c r="D1903" s="30" t="s">
        <v>1868</v>
      </c>
      <c r="E1903" s="10">
        <v>40657.800000000003</v>
      </c>
      <c r="F1903" s="10">
        <v>19568.800000000003</v>
      </c>
      <c r="G1903" s="10">
        <v>2756.6</v>
      </c>
      <c r="H1903" s="11" t="s">
        <v>147</v>
      </c>
      <c r="I1903" s="28">
        <v>2073.1999999999998</v>
      </c>
      <c r="J1903" s="28">
        <v>2073.1999999999998</v>
      </c>
    </row>
    <row r="1904" spans="1:10" x14ac:dyDescent="0.25">
      <c r="A1904"/>
      <c r="B1904" s="17"/>
      <c r="C1904" s="19">
        <v>2014</v>
      </c>
      <c r="D1904" s="30" t="s">
        <v>1868</v>
      </c>
      <c r="E1904" s="29" t="s">
        <v>1867</v>
      </c>
      <c r="F1904" s="10">
        <v>9093.2000000000007</v>
      </c>
      <c r="G1904" s="10">
        <v>2550.4</v>
      </c>
      <c r="H1904" s="11" t="s">
        <v>147</v>
      </c>
      <c r="I1904" s="29" t="s">
        <v>1867</v>
      </c>
      <c r="J1904" s="29" t="s">
        <v>1867</v>
      </c>
    </row>
    <row r="1905" spans="1:10" x14ac:dyDescent="0.25">
      <c r="A1905"/>
      <c r="B1905" s="17"/>
      <c r="C1905" s="19">
        <v>2015</v>
      </c>
      <c r="D1905" s="30" t="s">
        <v>1868</v>
      </c>
      <c r="E1905" s="33" t="s">
        <v>1867</v>
      </c>
      <c r="F1905" s="10">
        <v>3710.6000000000004</v>
      </c>
      <c r="G1905" s="10">
        <v>2296.2000000000003</v>
      </c>
      <c r="H1905" s="11" t="s">
        <v>147</v>
      </c>
      <c r="I1905" s="33" t="s">
        <v>1867</v>
      </c>
      <c r="J1905" s="33" t="s">
        <v>1867</v>
      </c>
    </row>
    <row r="1906" spans="1:10" x14ac:dyDescent="0.25">
      <c r="A1906"/>
      <c r="B1906" s="17"/>
      <c r="C1906" s="19">
        <v>2016</v>
      </c>
      <c r="D1906" s="30" t="s">
        <v>1868</v>
      </c>
      <c r="E1906" s="10">
        <v>11783.2</v>
      </c>
      <c r="F1906" s="10">
        <v>46753.799999999996</v>
      </c>
      <c r="G1906" s="10">
        <v>2314.1</v>
      </c>
      <c r="H1906" s="11" t="s">
        <v>147</v>
      </c>
      <c r="I1906" s="33" t="s">
        <v>1867</v>
      </c>
      <c r="J1906" s="33" t="s">
        <v>1867</v>
      </c>
    </row>
    <row r="1907" spans="1:10" x14ac:dyDescent="0.25">
      <c r="A1907"/>
      <c r="B1907" s="17"/>
      <c r="C1907" s="19">
        <v>2017</v>
      </c>
      <c r="D1907" s="30" t="s">
        <v>1868</v>
      </c>
      <c r="E1907" s="33" t="s">
        <v>1867</v>
      </c>
      <c r="F1907" s="10">
        <v>9802.9</v>
      </c>
      <c r="G1907" s="10">
        <v>3368.4</v>
      </c>
      <c r="H1907" s="11" t="s">
        <v>147</v>
      </c>
      <c r="I1907" s="33" t="s">
        <v>1867</v>
      </c>
      <c r="J1907" s="33" t="s">
        <v>1867</v>
      </c>
    </row>
    <row r="1908" spans="1:10" x14ac:dyDescent="0.25">
      <c r="A1908"/>
      <c r="B1908" s="17"/>
      <c r="C1908" s="19">
        <v>2018</v>
      </c>
      <c r="D1908" s="30" t="s">
        <v>1868</v>
      </c>
      <c r="E1908" s="30" t="s">
        <v>1867</v>
      </c>
      <c r="F1908" s="10">
        <v>12443.2</v>
      </c>
      <c r="G1908" s="10">
        <v>5501.7</v>
      </c>
      <c r="H1908" s="11" t="s">
        <v>147</v>
      </c>
      <c r="I1908" s="33" t="s">
        <v>1867</v>
      </c>
      <c r="J1908" s="33" t="s">
        <v>1867</v>
      </c>
    </row>
    <row r="1909" spans="1:10" x14ac:dyDescent="0.25">
      <c r="A1909" s="22" t="s">
        <v>720</v>
      </c>
      <c r="B1909" s="17" t="s">
        <v>721</v>
      </c>
      <c r="C1909" s="19">
        <v>2013</v>
      </c>
      <c r="D1909" s="30" t="s">
        <v>1868</v>
      </c>
      <c r="E1909" s="10">
        <v>212749.8</v>
      </c>
      <c r="F1909" s="10">
        <v>54831</v>
      </c>
      <c r="G1909" s="10">
        <v>12770.699999999999</v>
      </c>
      <c r="H1909" s="11" t="s">
        <v>147</v>
      </c>
      <c r="I1909" s="28">
        <v>13285.8</v>
      </c>
      <c r="J1909" s="28">
        <f>11926.3-0.1</f>
        <v>11926.199999999999</v>
      </c>
    </row>
    <row r="1910" spans="1:10" x14ac:dyDescent="0.25">
      <c r="A1910"/>
      <c r="B1910" s="17"/>
      <c r="C1910" s="19">
        <v>2014</v>
      </c>
      <c r="D1910" s="30" t="s">
        <v>1868</v>
      </c>
      <c r="E1910" s="29" t="s">
        <v>1867</v>
      </c>
      <c r="F1910" s="10">
        <v>44724.1</v>
      </c>
      <c r="G1910" s="10">
        <v>13402.699999999999</v>
      </c>
      <c r="H1910" s="11" t="s">
        <v>147</v>
      </c>
      <c r="I1910" s="29" t="s">
        <v>1867</v>
      </c>
      <c r="J1910" s="29" t="s">
        <v>1867</v>
      </c>
    </row>
    <row r="1911" spans="1:10" x14ac:dyDescent="0.25">
      <c r="A1911"/>
      <c r="B1911" s="17"/>
      <c r="C1911" s="19">
        <v>2015</v>
      </c>
      <c r="D1911" s="30" t="s">
        <v>1868</v>
      </c>
      <c r="E1911" s="33" t="s">
        <v>1867</v>
      </c>
      <c r="F1911" s="10">
        <v>101804.6</v>
      </c>
      <c r="G1911" s="10">
        <v>55873.5</v>
      </c>
      <c r="H1911" s="11" t="s">
        <v>147</v>
      </c>
      <c r="I1911" s="33" t="s">
        <v>1867</v>
      </c>
      <c r="J1911" s="33" t="s">
        <v>1867</v>
      </c>
    </row>
    <row r="1912" spans="1:10" x14ac:dyDescent="0.25">
      <c r="A1912"/>
      <c r="B1912" s="17"/>
      <c r="C1912" s="19">
        <v>2016</v>
      </c>
      <c r="D1912" s="30" t="s">
        <v>1868</v>
      </c>
      <c r="E1912" s="10">
        <v>196555.7</v>
      </c>
      <c r="F1912" s="10">
        <v>88747.299999999988</v>
      </c>
      <c r="G1912" s="10">
        <v>48968.899999999994</v>
      </c>
      <c r="H1912" s="11" t="s">
        <v>147</v>
      </c>
      <c r="I1912" s="33" t="s">
        <v>1867</v>
      </c>
      <c r="J1912" s="33" t="s">
        <v>1867</v>
      </c>
    </row>
    <row r="1913" spans="1:10" x14ac:dyDescent="0.25">
      <c r="A1913"/>
      <c r="B1913" s="17"/>
      <c r="C1913" s="19">
        <v>2017</v>
      </c>
      <c r="D1913" s="30" t="s">
        <v>1868</v>
      </c>
      <c r="E1913" s="33" t="s">
        <v>1867</v>
      </c>
      <c r="F1913" s="10">
        <v>122407</v>
      </c>
      <c r="G1913" s="10">
        <v>78409.700000000012</v>
      </c>
      <c r="H1913" s="11" t="s">
        <v>147</v>
      </c>
      <c r="I1913" s="33" t="s">
        <v>1867</v>
      </c>
      <c r="J1913" s="33" t="s">
        <v>1867</v>
      </c>
    </row>
    <row r="1914" spans="1:10" x14ac:dyDescent="0.25">
      <c r="A1914"/>
      <c r="B1914" s="17"/>
      <c r="C1914" s="19">
        <v>2018</v>
      </c>
      <c r="D1914" s="30" t="s">
        <v>1868</v>
      </c>
      <c r="E1914" s="30" t="s">
        <v>1867</v>
      </c>
      <c r="F1914" s="10">
        <v>150543.29999999999</v>
      </c>
      <c r="G1914" s="10">
        <v>90129</v>
      </c>
      <c r="H1914" s="11" t="s">
        <v>147</v>
      </c>
      <c r="I1914" s="33" t="s">
        <v>1867</v>
      </c>
      <c r="J1914" s="33" t="s">
        <v>1867</v>
      </c>
    </row>
    <row r="1915" spans="1:10" x14ac:dyDescent="0.25">
      <c r="A1915" s="22" t="s">
        <v>722</v>
      </c>
      <c r="B1915" s="17" t="s">
        <v>723</v>
      </c>
      <c r="C1915" s="19">
        <v>2013</v>
      </c>
      <c r="D1915" s="30" t="s">
        <v>1868</v>
      </c>
      <c r="E1915" s="34" t="s">
        <v>1867</v>
      </c>
      <c r="F1915" s="34" t="s">
        <v>1867</v>
      </c>
      <c r="G1915" s="10">
        <v>64311.200000000004</v>
      </c>
      <c r="H1915" s="11" t="s">
        <v>1867</v>
      </c>
      <c r="I1915" s="11" t="s">
        <v>1867</v>
      </c>
      <c r="J1915" s="28">
        <v>15057.1</v>
      </c>
    </row>
    <row r="1916" spans="1:10" x14ac:dyDescent="0.25">
      <c r="A1916"/>
      <c r="B1916" s="17"/>
      <c r="C1916" s="19">
        <v>2014</v>
      </c>
      <c r="D1916" s="30" t="s">
        <v>1868</v>
      </c>
      <c r="E1916" s="10">
        <v>316205.3</v>
      </c>
      <c r="F1916" s="10">
        <v>312836.5</v>
      </c>
      <c r="G1916" s="10">
        <v>117255</v>
      </c>
      <c r="H1916" s="11" t="s">
        <v>147</v>
      </c>
      <c r="I1916" s="28">
        <v>24228</v>
      </c>
      <c r="J1916" s="28">
        <v>24228</v>
      </c>
    </row>
    <row r="1917" spans="1:10" x14ac:dyDescent="0.25">
      <c r="A1917"/>
      <c r="B1917" s="17"/>
      <c r="C1917" s="19">
        <v>2015</v>
      </c>
      <c r="D1917" s="30" t="s">
        <v>1868</v>
      </c>
      <c r="E1917" s="10">
        <v>591484.19999999995</v>
      </c>
      <c r="F1917" s="10">
        <v>307625.69999999995</v>
      </c>
      <c r="G1917" s="10">
        <v>86235.7</v>
      </c>
      <c r="H1917" s="11" t="s">
        <v>147</v>
      </c>
      <c r="I1917" s="28">
        <v>30910.6</v>
      </c>
      <c r="J1917" s="28">
        <v>30910.6</v>
      </c>
    </row>
    <row r="1918" spans="1:10" x14ac:dyDescent="0.25">
      <c r="A1918"/>
      <c r="B1918" s="17"/>
      <c r="C1918" s="19">
        <v>2016</v>
      </c>
      <c r="D1918" s="30" t="s">
        <v>1868</v>
      </c>
      <c r="E1918" s="10">
        <v>418790.39999999997</v>
      </c>
      <c r="F1918" s="10">
        <v>523729.19999999995</v>
      </c>
      <c r="G1918" s="10">
        <v>111352.80000000002</v>
      </c>
      <c r="H1918" s="11" t="s">
        <v>147</v>
      </c>
      <c r="I1918" s="28">
        <v>45379.6</v>
      </c>
      <c r="J1918" s="28">
        <v>45379.6</v>
      </c>
    </row>
    <row r="1919" spans="1:10" x14ac:dyDescent="0.25">
      <c r="A1919"/>
      <c r="B1919" s="17"/>
      <c r="C1919" s="19">
        <v>2017</v>
      </c>
      <c r="D1919" s="30" t="s">
        <v>1868</v>
      </c>
      <c r="E1919" s="10">
        <v>746267.4</v>
      </c>
      <c r="F1919" s="10">
        <v>473853.3</v>
      </c>
      <c r="G1919" s="10">
        <v>145108.4</v>
      </c>
      <c r="H1919" s="11" t="s">
        <v>147</v>
      </c>
      <c r="I1919" s="28">
        <v>57501.1</v>
      </c>
      <c r="J1919" s="28">
        <v>55610.9</v>
      </c>
    </row>
    <row r="1920" spans="1:10" x14ac:dyDescent="0.25">
      <c r="A1920"/>
      <c r="B1920" s="17"/>
      <c r="C1920" s="19">
        <v>2018</v>
      </c>
      <c r="D1920" s="30" t="s">
        <v>1868</v>
      </c>
      <c r="E1920" s="30" t="s">
        <v>1867</v>
      </c>
      <c r="F1920" s="30" t="s">
        <v>1867</v>
      </c>
      <c r="G1920" s="10">
        <v>182306.09999999998</v>
      </c>
      <c r="H1920" s="11" t="s">
        <v>1867</v>
      </c>
      <c r="I1920" s="11" t="s">
        <v>1867</v>
      </c>
      <c r="J1920" s="28">
        <v>71722.7</v>
      </c>
    </row>
    <row r="1921" spans="1:10" x14ac:dyDescent="0.25">
      <c r="A1921" s="21" t="s">
        <v>724</v>
      </c>
      <c r="B1921" s="17" t="s">
        <v>725</v>
      </c>
      <c r="C1921" s="19">
        <v>2013</v>
      </c>
      <c r="D1921" s="34" t="s">
        <v>1867</v>
      </c>
      <c r="E1921" s="10">
        <v>6559811.2000000002</v>
      </c>
      <c r="F1921" s="10">
        <v>2317950.1</v>
      </c>
      <c r="G1921" s="10">
        <v>816758</v>
      </c>
      <c r="H1921" s="34" t="s">
        <v>1867</v>
      </c>
      <c r="I1921" s="28">
        <v>419198.7</v>
      </c>
      <c r="J1921" s="28">
        <v>377322.6</v>
      </c>
    </row>
    <row r="1922" spans="1:10" x14ac:dyDescent="0.25">
      <c r="A1922"/>
      <c r="B1922" s="17"/>
      <c r="C1922" s="19">
        <v>2014</v>
      </c>
      <c r="D1922" s="29" t="s">
        <v>1867</v>
      </c>
      <c r="E1922" s="29" t="s">
        <v>1867</v>
      </c>
      <c r="F1922" s="10">
        <v>2219070.1</v>
      </c>
      <c r="G1922" s="10">
        <v>836343.60000000009</v>
      </c>
      <c r="H1922" s="11" t="s">
        <v>147</v>
      </c>
      <c r="I1922" s="28">
        <v>431826.2</v>
      </c>
      <c r="J1922" s="28">
        <v>371536.7</v>
      </c>
    </row>
    <row r="1923" spans="1:10" x14ac:dyDescent="0.25">
      <c r="A1923"/>
      <c r="B1923" s="17"/>
      <c r="C1923" s="19">
        <v>2015</v>
      </c>
      <c r="D1923" s="33" t="s">
        <v>1867</v>
      </c>
      <c r="E1923" s="33" t="s">
        <v>1867</v>
      </c>
      <c r="F1923" s="10">
        <v>2740425.7</v>
      </c>
      <c r="G1923" s="10">
        <v>1022175.2</v>
      </c>
      <c r="H1923" s="11" t="s">
        <v>147</v>
      </c>
      <c r="I1923" s="28">
        <v>554228.69999999995</v>
      </c>
      <c r="J1923" s="28">
        <v>520392.9</v>
      </c>
    </row>
    <row r="1924" spans="1:10" x14ac:dyDescent="0.25">
      <c r="A1924"/>
      <c r="B1924" s="17"/>
      <c r="C1924" s="19">
        <v>2016</v>
      </c>
      <c r="D1924" s="33" t="s">
        <v>1867</v>
      </c>
      <c r="E1924" s="10">
        <v>10061368.4</v>
      </c>
      <c r="F1924" s="33" t="s">
        <v>1867</v>
      </c>
      <c r="G1924" s="10">
        <v>1521812.1</v>
      </c>
      <c r="H1924" s="11" t="s">
        <v>1867</v>
      </c>
      <c r="I1924" s="11" t="s">
        <v>1867</v>
      </c>
      <c r="J1924" s="28">
        <v>782056.6</v>
      </c>
    </row>
    <row r="1925" spans="1:10" x14ac:dyDescent="0.25">
      <c r="A1925"/>
      <c r="B1925" s="17"/>
      <c r="C1925" s="19">
        <v>2017</v>
      </c>
      <c r="D1925" s="33" t="s">
        <v>1867</v>
      </c>
      <c r="E1925" s="10">
        <v>12730908.399999999</v>
      </c>
      <c r="F1925" s="33" t="s">
        <v>1867</v>
      </c>
      <c r="G1925" s="10">
        <v>2096894.9000000001</v>
      </c>
      <c r="H1925" s="11" t="s">
        <v>1867</v>
      </c>
      <c r="I1925" s="11" t="s">
        <v>1867</v>
      </c>
      <c r="J1925" s="28">
        <v>959478.3</v>
      </c>
    </row>
    <row r="1926" spans="1:10" x14ac:dyDescent="0.25">
      <c r="A1926"/>
      <c r="B1926" s="17"/>
      <c r="C1926" s="19">
        <v>2018</v>
      </c>
      <c r="D1926" s="30" t="s">
        <v>1867</v>
      </c>
      <c r="E1926" s="10">
        <v>14817711.300000001</v>
      </c>
      <c r="F1926" s="30" t="s">
        <v>1867</v>
      </c>
      <c r="G1926" s="10">
        <v>2305478</v>
      </c>
      <c r="H1926" s="11" t="s">
        <v>1867</v>
      </c>
      <c r="I1926" s="11" t="s">
        <v>1867</v>
      </c>
      <c r="J1926" s="28">
        <v>1099506.2</v>
      </c>
    </row>
    <row r="1927" spans="1:10" x14ac:dyDescent="0.25">
      <c r="A1927" s="22" t="s">
        <v>726</v>
      </c>
      <c r="B1927" s="17" t="s">
        <v>727</v>
      </c>
      <c r="C1927" s="19">
        <v>2013</v>
      </c>
      <c r="D1927" s="30" t="s">
        <v>1868</v>
      </c>
      <c r="E1927" s="10">
        <v>224719</v>
      </c>
      <c r="F1927" s="10">
        <v>52433.3</v>
      </c>
      <c r="G1927" s="10">
        <v>12020.400000000001</v>
      </c>
      <c r="H1927" s="11" t="s">
        <v>147</v>
      </c>
      <c r="I1927" s="28">
        <v>4488.3</v>
      </c>
      <c r="J1927" s="28">
        <v>4488.3</v>
      </c>
    </row>
    <row r="1928" spans="1:10" x14ac:dyDescent="0.25">
      <c r="A1928"/>
      <c r="B1928" s="17"/>
      <c r="C1928" s="19">
        <v>2014</v>
      </c>
      <c r="D1928" s="30" t="s">
        <v>1868</v>
      </c>
      <c r="E1928" s="29" t="s">
        <v>1867</v>
      </c>
      <c r="F1928" s="10">
        <v>57417.5</v>
      </c>
      <c r="G1928" s="10">
        <v>8598.4</v>
      </c>
      <c r="H1928" s="11" t="s">
        <v>147</v>
      </c>
      <c r="I1928" s="29" t="s">
        <v>1867</v>
      </c>
      <c r="J1928" s="28">
        <v>5244.9</v>
      </c>
    </row>
    <row r="1929" spans="1:10" x14ac:dyDescent="0.25">
      <c r="A1929"/>
      <c r="B1929" s="17"/>
      <c r="C1929" s="19">
        <v>2015</v>
      </c>
      <c r="D1929" s="30" t="s">
        <v>1868</v>
      </c>
      <c r="E1929" s="10">
        <v>516715</v>
      </c>
      <c r="F1929" s="10">
        <v>70475</v>
      </c>
      <c r="G1929" s="10">
        <v>7867.5</v>
      </c>
      <c r="H1929" s="11" t="s">
        <v>147</v>
      </c>
      <c r="I1929" s="28">
        <v>17135</v>
      </c>
      <c r="J1929" s="28">
        <f>6762.3-0.1</f>
        <v>6762.2</v>
      </c>
    </row>
    <row r="1930" spans="1:10" x14ac:dyDescent="0.25">
      <c r="A1930"/>
      <c r="B1930" s="17"/>
      <c r="C1930" s="19">
        <v>2016</v>
      </c>
      <c r="D1930" s="30" t="s">
        <v>1868</v>
      </c>
      <c r="E1930" s="10">
        <v>708998.8</v>
      </c>
      <c r="F1930" s="10">
        <v>85533.8</v>
      </c>
      <c r="G1930" s="10">
        <v>21327.3</v>
      </c>
      <c r="H1930" s="11" t="s">
        <v>147</v>
      </c>
      <c r="I1930" s="28">
        <v>20718.3</v>
      </c>
      <c r="J1930" s="28">
        <v>20718.3</v>
      </c>
    </row>
    <row r="1931" spans="1:10" x14ac:dyDescent="0.25">
      <c r="A1931"/>
      <c r="B1931" s="17"/>
      <c r="C1931" s="19">
        <v>2017</v>
      </c>
      <c r="D1931" s="30" t="s">
        <v>1868</v>
      </c>
      <c r="E1931" s="10">
        <v>698285.2</v>
      </c>
      <c r="F1931" s="10">
        <v>247178.5</v>
      </c>
      <c r="G1931" s="10">
        <v>29610.6</v>
      </c>
      <c r="H1931" s="11" t="s">
        <v>147</v>
      </c>
      <c r="I1931" s="28">
        <v>28178.6</v>
      </c>
      <c r="J1931" s="33" t="s">
        <v>1867</v>
      </c>
    </row>
    <row r="1932" spans="1:10" x14ac:dyDescent="0.25">
      <c r="A1932"/>
      <c r="B1932" s="17"/>
      <c r="C1932" s="19">
        <v>2018</v>
      </c>
      <c r="D1932" s="30" t="s">
        <v>1868</v>
      </c>
      <c r="E1932" s="10">
        <v>783635.8</v>
      </c>
      <c r="F1932" s="10">
        <v>276218.7</v>
      </c>
      <c r="G1932" s="10">
        <v>45542.399999999994</v>
      </c>
      <c r="H1932" s="11" t="s">
        <v>147</v>
      </c>
      <c r="I1932" s="28">
        <v>30967.599999999999</v>
      </c>
      <c r="J1932" s="28">
        <v>30967.599999999999</v>
      </c>
    </row>
    <row r="1933" spans="1:10" x14ac:dyDescent="0.25">
      <c r="A1933" s="22" t="s">
        <v>728</v>
      </c>
      <c r="B1933" s="17" t="s">
        <v>729</v>
      </c>
      <c r="C1933" s="19">
        <v>2013</v>
      </c>
      <c r="D1933" s="34" t="s">
        <v>1867</v>
      </c>
      <c r="E1933" s="10">
        <v>1874241</v>
      </c>
      <c r="F1933" s="34" t="s">
        <v>1867</v>
      </c>
      <c r="G1933" s="10">
        <v>32934.699999999997</v>
      </c>
      <c r="H1933" s="11" t="s">
        <v>1867</v>
      </c>
      <c r="I1933" s="11" t="s">
        <v>1867</v>
      </c>
      <c r="J1933" s="28">
        <v>6497.7</v>
      </c>
    </row>
    <row r="1934" spans="1:10" x14ac:dyDescent="0.25">
      <c r="A1934"/>
      <c r="B1934" s="17"/>
      <c r="C1934" s="19">
        <v>2014</v>
      </c>
      <c r="D1934" s="30" t="s">
        <v>1868</v>
      </c>
      <c r="E1934" s="10">
        <v>3507577.9</v>
      </c>
      <c r="F1934" s="10">
        <v>301779.7</v>
      </c>
      <c r="G1934" s="10">
        <v>25673.7</v>
      </c>
      <c r="H1934" s="11" t="s">
        <v>147</v>
      </c>
      <c r="I1934" s="28">
        <v>10481.9</v>
      </c>
      <c r="J1934" s="28">
        <v>4510.2</v>
      </c>
    </row>
    <row r="1935" spans="1:10" x14ac:dyDescent="0.25">
      <c r="A1935"/>
      <c r="B1935" s="17"/>
      <c r="C1935" s="19">
        <v>2015</v>
      </c>
      <c r="D1935" s="33" t="s">
        <v>1867</v>
      </c>
      <c r="E1935" s="33" t="s">
        <v>1867</v>
      </c>
      <c r="F1935" s="10">
        <v>378285.9</v>
      </c>
      <c r="G1935" s="10">
        <v>42531.7</v>
      </c>
      <c r="H1935" s="11" t="s">
        <v>147</v>
      </c>
      <c r="I1935" s="28">
        <v>10802</v>
      </c>
      <c r="J1935" s="28">
        <v>10802</v>
      </c>
    </row>
    <row r="1936" spans="1:10" x14ac:dyDescent="0.25">
      <c r="A1936"/>
      <c r="B1936" s="17"/>
      <c r="C1936" s="19">
        <v>2016</v>
      </c>
      <c r="D1936" s="33" t="s">
        <v>1867</v>
      </c>
      <c r="E1936" s="10">
        <v>2880049.3</v>
      </c>
      <c r="F1936" s="10">
        <v>409522.1</v>
      </c>
      <c r="G1936" s="10">
        <v>113967</v>
      </c>
      <c r="H1936" s="11" t="s">
        <v>147</v>
      </c>
      <c r="I1936" s="28">
        <v>13465.4</v>
      </c>
      <c r="J1936" s="28">
        <v>13465.4</v>
      </c>
    </row>
    <row r="1937" spans="1:10" x14ac:dyDescent="0.25">
      <c r="A1937"/>
      <c r="B1937" s="17"/>
      <c r="C1937" s="19">
        <v>2017</v>
      </c>
      <c r="D1937" s="33" t="s">
        <v>1867</v>
      </c>
      <c r="E1937" s="33" t="s">
        <v>1867</v>
      </c>
      <c r="F1937" s="10">
        <v>449906.60000000003</v>
      </c>
      <c r="G1937" s="10">
        <v>169326.3</v>
      </c>
      <c r="H1937" s="11" t="s">
        <v>147</v>
      </c>
      <c r="I1937" s="33" t="s">
        <v>1867</v>
      </c>
      <c r="J1937" s="33" t="s">
        <v>1867</v>
      </c>
    </row>
    <row r="1938" spans="1:10" x14ac:dyDescent="0.25">
      <c r="A1938"/>
      <c r="B1938" s="17"/>
      <c r="C1938" s="19">
        <v>2018</v>
      </c>
      <c r="D1938" s="30" t="s">
        <v>1867</v>
      </c>
      <c r="E1938" s="30" t="s">
        <v>1867</v>
      </c>
      <c r="F1938" s="10">
        <v>559471.6</v>
      </c>
      <c r="G1938" s="10">
        <v>53988.1</v>
      </c>
      <c r="H1938" s="11" t="s">
        <v>147</v>
      </c>
      <c r="I1938" s="28">
        <v>16389</v>
      </c>
      <c r="J1938" s="28">
        <v>16389</v>
      </c>
    </row>
    <row r="1939" spans="1:10" x14ac:dyDescent="0.25">
      <c r="A1939" s="22" t="s">
        <v>730</v>
      </c>
      <c r="B1939" s="17" t="s">
        <v>731</v>
      </c>
      <c r="C1939" s="19">
        <v>2013</v>
      </c>
      <c r="D1939" s="34" t="s">
        <v>1867</v>
      </c>
      <c r="E1939" s="10">
        <v>1764809.3</v>
      </c>
      <c r="F1939" s="34" t="s">
        <v>1867</v>
      </c>
      <c r="G1939" s="10">
        <v>225041.8</v>
      </c>
      <c r="H1939" s="11" t="s">
        <v>1867</v>
      </c>
      <c r="I1939" s="11" t="s">
        <v>1867</v>
      </c>
      <c r="J1939" s="28">
        <f>46625.5-0.2</f>
        <v>46625.3</v>
      </c>
    </row>
    <row r="1940" spans="1:10" x14ac:dyDescent="0.25">
      <c r="A1940"/>
      <c r="B1940" s="17"/>
      <c r="C1940" s="19">
        <v>2014</v>
      </c>
      <c r="D1940" s="29" t="s">
        <v>1867</v>
      </c>
      <c r="E1940" s="29" t="s">
        <v>1867</v>
      </c>
      <c r="F1940" s="10">
        <v>569916.10000000009</v>
      </c>
      <c r="G1940" s="10">
        <v>225489.5</v>
      </c>
      <c r="H1940" s="11" t="s">
        <v>147</v>
      </c>
      <c r="I1940" s="28">
        <v>55072.5</v>
      </c>
      <c r="J1940" s="28">
        <v>52973.8</v>
      </c>
    </row>
    <row r="1941" spans="1:10" x14ac:dyDescent="0.25">
      <c r="A1941"/>
      <c r="B1941" s="17"/>
      <c r="C1941" s="19">
        <v>2015</v>
      </c>
      <c r="D1941" s="33" t="s">
        <v>1867</v>
      </c>
      <c r="E1941" s="33" t="s">
        <v>1867</v>
      </c>
      <c r="F1941" s="10">
        <v>585960.80000000005</v>
      </c>
      <c r="G1941" s="10">
        <v>203376.6</v>
      </c>
      <c r="H1941" s="11" t="s">
        <v>147</v>
      </c>
      <c r="I1941" s="28">
        <v>59356.9</v>
      </c>
      <c r="J1941" s="28">
        <v>58174.6</v>
      </c>
    </row>
    <row r="1942" spans="1:10" x14ac:dyDescent="0.25">
      <c r="A1942"/>
      <c r="B1942" s="17"/>
      <c r="C1942" s="19">
        <v>2016</v>
      </c>
      <c r="D1942" s="33" t="s">
        <v>1867</v>
      </c>
      <c r="E1942" s="10">
        <v>1490538.1</v>
      </c>
      <c r="F1942" s="10">
        <v>955401.1</v>
      </c>
      <c r="G1942" s="10">
        <v>267285.30000000005</v>
      </c>
      <c r="H1942" s="11" t="s">
        <v>147</v>
      </c>
      <c r="I1942" s="28">
        <v>91853.1</v>
      </c>
      <c r="J1942" s="28">
        <v>89792.200000000012</v>
      </c>
    </row>
    <row r="1943" spans="1:10" x14ac:dyDescent="0.25">
      <c r="A1943"/>
      <c r="B1943" s="17"/>
      <c r="C1943" s="19">
        <v>2017</v>
      </c>
      <c r="D1943" s="33" t="s">
        <v>1867</v>
      </c>
      <c r="E1943" s="33" t="s">
        <v>1867</v>
      </c>
      <c r="F1943" s="10">
        <v>1238408.3999999999</v>
      </c>
      <c r="G1943" s="10">
        <v>400304</v>
      </c>
      <c r="H1943" s="11" t="s">
        <v>147</v>
      </c>
      <c r="I1943" s="28">
        <v>113645.2</v>
      </c>
      <c r="J1943" s="28">
        <v>111150.1</v>
      </c>
    </row>
    <row r="1944" spans="1:10" x14ac:dyDescent="0.25">
      <c r="A1944"/>
      <c r="B1944" s="17"/>
      <c r="C1944" s="19">
        <v>2018</v>
      </c>
      <c r="D1944" s="30" t="s">
        <v>1867</v>
      </c>
      <c r="E1944" s="30" t="s">
        <v>1867</v>
      </c>
      <c r="F1944" s="10">
        <v>1332411.3</v>
      </c>
      <c r="G1944" s="10">
        <v>447229.3</v>
      </c>
      <c r="H1944" s="11" t="s">
        <v>147</v>
      </c>
      <c r="I1944" s="28">
        <v>131036.6</v>
      </c>
      <c r="J1944" s="28">
        <v>121055.5</v>
      </c>
    </row>
    <row r="1945" spans="1:10" x14ac:dyDescent="0.25">
      <c r="A1945" s="22" t="s">
        <v>732</v>
      </c>
      <c r="B1945" s="17" t="s">
        <v>733</v>
      </c>
      <c r="C1945" s="19">
        <v>2013</v>
      </c>
      <c r="D1945" s="30" t="s">
        <v>1868</v>
      </c>
      <c r="E1945" s="10">
        <v>503590.8</v>
      </c>
      <c r="F1945" s="10">
        <v>76933</v>
      </c>
      <c r="G1945" s="10">
        <v>19714</v>
      </c>
      <c r="H1945" s="11" t="s">
        <v>147</v>
      </c>
      <c r="I1945" s="28">
        <v>2367</v>
      </c>
      <c r="J1945" s="28">
        <v>2367</v>
      </c>
    </row>
    <row r="1946" spans="1:10" x14ac:dyDescent="0.25">
      <c r="A1946"/>
      <c r="B1946" s="17"/>
      <c r="C1946" s="19">
        <v>2014</v>
      </c>
      <c r="D1946" s="30" t="s">
        <v>1868</v>
      </c>
      <c r="E1946" s="29" t="s">
        <v>1867</v>
      </c>
      <c r="F1946" s="10">
        <v>32790.800000000003</v>
      </c>
      <c r="G1946" s="10">
        <v>27074.400000000001</v>
      </c>
      <c r="H1946" s="11" t="s">
        <v>147</v>
      </c>
      <c r="I1946" s="29" t="s">
        <v>1867</v>
      </c>
      <c r="J1946" s="28">
        <v>2453</v>
      </c>
    </row>
    <row r="1947" spans="1:10" x14ac:dyDescent="0.25">
      <c r="A1947"/>
      <c r="B1947" s="17"/>
      <c r="C1947" s="19">
        <v>2015</v>
      </c>
      <c r="D1947" s="30" t="s">
        <v>1868</v>
      </c>
      <c r="E1947" s="10">
        <v>663598.9</v>
      </c>
      <c r="F1947" s="10">
        <v>26640.400000000001</v>
      </c>
      <c r="G1947" s="10">
        <v>13376.9</v>
      </c>
      <c r="H1947" s="11" t="s">
        <v>147</v>
      </c>
      <c r="I1947" s="28">
        <v>5815.4</v>
      </c>
      <c r="J1947" s="28">
        <v>5815.4</v>
      </c>
    </row>
    <row r="1948" spans="1:10" x14ac:dyDescent="0.25">
      <c r="A1948"/>
      <c r="B1948" s="17"/>
      <c r="C1948" s="19">
        <v>2016</v>
      </c>
      <c r="D1948" s="30" t="s">
        <v>1868</v>
      </c>
      <c r="E1948" s="10">
        <v>672488</v>
      </c>
      <c r="F1948" s="10">
        <v>80688.600000000006</v>
      </c>
      <c r="G1948" s="10">
        <v>24179.5</v>
      </c>
      <c r="H1948" s="11" t="s">
        <v>147</v>
      </c>
      <c r="I1948" s="28">
        <v>11978</v>
      </c>
      <c r="J1948" s="28">
        <v>7678.2</v>
      </c>
    </row>
    <row r="1949" spans="1:10" x14ac:dyDescent="0.25">
      <c r="A1949"/>
      <c r="B1949" s="17"/>
      <c r="C1949" s="19">
        <v>2017</v>
      </c>
      <c r="D1949" s="30" t="s">
        <v>1868</v>
      </c>
      <c r="E1949" s="33" t="s">
        <v>1867</v>
      </c>
      <c r="F1949" s="10">
        <v>167714.29999999999</v>
      </c>
      <c r="G1949" s="10">
        <v>47047</v>
      </c>
      <c r="H1949" s="11" t="s">
        <v>147</v>
      </c>
      <c r="I1949" s="33" t="s">
        <v>1867</v>
      </c>
      <c r="J1949" s="33" t="s">
        <v>1867</v>
      </c>
    </row>
    <row r="1950" spans="1:10" x14ac:dyDescent="0.25">
      <c r="A1950"/>
      <c r="B1950" s="17"/>
      <c r="C1950" s="19">
        <v>2018</v>
      </c>
      <c r="D1950" s="30" t="s">
        <v>1868</v>
      </c>
      <c r="E1950" s="10">
        <v>1000094</v>
      </c>
      <c r="F1950" s="10">
        <v>122004.29999999999</v>
      </c>
      <c r="G1950" s="10">
        <v>73045.7</v>
      </c>
      <c r="H1950" s="11" t="s">
        <v>147</v>
      </c>
      <c r="I1950" s="28">
        <v>21357.1</v>
      </c>
      <c r="J1950" s="28">
        <v>13763.2</v>
      </c>
    </row>
    <row r="1951" spans="1:10" x14ac:dyDescent="0.25">
      <c r="A1951" s="22" t="s">
        <v>734</v>
      </c>
      <c r="B1951" s="17" t="s">
        <v>735</v>
      </c>
      <c r="C1951" s="19">
        <v>2013</v>
      </c>
      <c r="D1951" s="34" t="s">
        <v>1867</v>
      </c>
      <c r="E1951" s="10">
        <v>2192451.1</v>
      </c>
      <c r="F1951" s="34" t="s">
        <v>1867</v>
      </c>
      <c r="G1951" s="10">
        <v>527047.1</v>
      </c>
      <c r="H1951" s="11" t="s">
        <v>1867</v>
      </c>
      <c r="I1951" s="11" t="s">
        <v>1867</v>
      </c>
      <c r="J1951" s="28">
        <v>317344.3</v>
      </c>
    </row>
    <row r="1952" spans="1:10" x14ac:dyDescent="0.25">
      <c r="A1952"/>
      <c r="B1952" s="17"/>
      <c r="C1952" s="19">
        <v>2014</v>
      </c>
      <c r="D1952" s="29" t="s">
        <v>1867</v>
      </c>
      <c r="E1952" s="29" t="s">
        <v>1867</v>
      </c>
      <c r="F1952" s="10">
        <v>1257166</v>
      </c>
      <c r="G1952" s="10">
        <v>549507.6</v>
      </c>
      <c r="H1952" s="11" t="s">
        <v>147</v>
      </c>
      <c r="I1952" s="28">
        <v>358573.9</v>
      </c>
      <c r="J1952" s="28">
        <v>306354.8</v>
      </c>
    </row>
    <row r="1953" spans="1:10" x14ac:dyDescent="0.25">
      <c r="A1953"/>
      <c r="B1953" s="17"/>
      <c r="C1953" s="19">
        <v>2015</v>
      </c>
      <c r="D1953" s="30" t="s">
        <v>1868</v>
      </c>
      <c r="E1953" s="10">
        <v>3770441.4</v>
      </c>
      <c r="F1953" s="10">
        <v>1679063.6</v>
      </c>
      <c r="G1953" s="10">
        <v>755022.5</v>
      </c>
      <c r="H1953" s="11" t="s">
        <v>147</v>
      </c>
      <c r="I1953" s="28">
        <v>461119.4</v>
      </c>
      <c r="J1953" s="28">
        <v>438838.7</v>
      </c>
    </row>
    <row r="1954" spans="1:10" x14ac:dyDescent="0.25">
      <c r="A1954"/>
      <c r="B1954" s="17"/>
      <c r="C1954" s="19">
        <v>2016</v>
      </c>
      <c r="D1954" s="30" t="s">
        <v>1868</v>
      </c>
      <c r="E1954" s="11" t="s">
        <v>1867</v>
      </c>
      <c r="F1954" s="33" t="s">
        <v>1867</v>
      </c>
      <c r="G1954" s="10">
        <v>1095053</v>
      </c>
      <c r="H1954" s="11" t="s">
        <v>1867</v>
      </c>
      <c r="I1954" s="11" t="s">
        <v>1867</v>
      </c>
      <c r="J1954" s="28">
        <v>650402.5</v>
      </c>
    </row>
    <row r="1955" spans="1:10" x14ac:dyDescent="0.25">
      <c r="A1955"/>
      <c r="B1955" s="17"/>
      <c r="C1955" s="19">
        <v>2017</v>
      </c>
      <c r="D1955" s="30" t="s">
        <v>1868</v>
      </c>
      <c r="E1955" s="33" t="s">
        <v>1867</v>
      </c>
      <c r="F1955" s="33" t="s">
        <v>1867</v>
      </c>
      <c r="G1955" s="10">
        <v>1450607</v>
      </c>
      <c r="H1955" s="11" t="s">
        <v>1867</v>
      </c>
      <c r="I1955" s="11" t="s">
        <v>1867</v>
      </c>
      <c r="J1955" s="28">
        <v>800525.7</v>
      </c>
    </row>
    <row r="1956" spans="1:10" x14ac:dyDescent="0.25">
      <c r="A1956"/>
      <c r="B1956" s="17"/>
      <c r="C1956" s="19">
        <v>2018</v>
      </c>
      <c r="D1956" s="30" t="s">
        <v>1868</v>
      </c>
      <c r="E1956" s="30" t="s">
        <v>1867</v>
      </c>
      <c r="F1956" s="30" t="s">
        <v>1867</v>
      </c>
      <c r="G1956" s="10">
        <v>1685672.5</v>
      </c>
      <c r="H1956" s="11" t="s">
        <v>1867</v>
      </c>
      <c r="I1956" s="11" t="s">
        <v>1867</v>
      </c>
      <c r="J1956" s="28">
        <v>917330.9</v>
      </c>
    </row>
    <row r="1957" spans="1:10" x14ac:dyDescent="0.25">
      <c r="A1957" s="24" t="s">
        <v>50</v>
      </c>
      <c r="B1957" s="17" t="s">
        <v>736</v>
      </c>
      <c r="C1957" s="19">
        <v>2013</v>
      </c>
      <c r="D1957" s="10">
        <v>74154624.899999991</v>
      </c>
      <c r="E1957" s="10">
        <v>54800302.000000007</v>
      </c>
      <c r="F1957" s="10">
        <v>10355218.699999999</v>
      </c>
      <c r="G1957" s="10">
        <v>2758868.2</v>
      </c>
      <c r="H1957" s="11" t="s">
        <v>147</v>
      </c>
      <c r="I1957" s="28">
        <v>550306.5</v>
      </c>
      <c r="J1957" s="28">
        <v>466719.8</v>
      </c>
    </row>
    <row r="1958" spans="1:10" x14ac:dyDescent="0.25">
      <c r="A1958"/>
      <c r="B1958" s="17"/>
      <c r="C1958" s="19">
        <v>2014</v>
      </c>
      <c r="D1958" s="10">
        <v>58168355.200000003</v>
      </c>
      <c r="E1958" s="10">
        <v>54197691.199999996</v>
      </c>
      <c r="F1958" s="10">
        <v>8984790.5</v>
      </c>
      <c r="G1958" s="10">
        <v>2750564.6</v>
      </c>
      <c r="H1958" s="30" t="s">
        <v>1868</v>
      </c>
      <c r="I1958" s="28">
        <v>583979.5</v>
      </c>
      <c r="J1958" s="28">
        <v>498107.6</v>
      </c>
    </row>
    <row r="1959" spans="1:10" x14ac:dyDescent="0.25">
      <c r="A1959"/>
      <c r="B1959" s="17"/>
      <c r="C1959" s="19">
        <v>2015</v>
      </c>
      <c r="D1959" s="10">
        <v>58727134</v>
      </c>
      <c r="E1959" s="10">
        <v>64546548.100000009</v>
      </c>
      <c r="F1959" s="10">
        <v>12232449.9</v>
      </c>
      <c r="G1959" s="10">
        <v>3231513.0000000005</v>
      </c>
      <c r="H1959" s="11" t="s">
        <v>147</v>
      </c>
      <c r="I1959" s="10">
        <v>870292.2</v>
      </c>
      <c r="J1959" s="28">
        <v>748119.60000000009</v>
      </c>
    </row>
    <row r="1960" spans="1:10" x14ac:dyDescent="0.25">
      <c r="A1960"/>
      <c r="B1960" s="17"/>
      <c r="C1960" s="19">
        <v>2016</v>
      </c>
      <c r="D1960" s="10">
        <v>55168497</v>
      </c>
      <c r="E1960" s="10">
        <v>85254840.700000003</v>
      </c>
      <c r="F1960" s="10">
        <v>18509672.100000001</v>
      </c>
      <c r="G1960" s="10">
        <v>5123983.7</v>
      </c>
      <c r="H1960" s="11" t="s">
        <v>147</v>
      </c>
      <c r="I1960" s="28">
        <v>1286208.5</v>
      </c>
      <c r="J1960" s="28">
        <v>1130086.8999999999</v>
      </c>
    </row>
    <row r="1961" spans="1:10" x14ac:dyDescent="0.25">
      <c r="A1961"/>
      <c r="B1961" s="17"/>
      <c r="C1961" s="19">
        <v>2017</v>
      </c>
      <c r="D1961" s="10">
        <v>56914228.799999997</v>
      </c>
      <c r="E1961" s="33" t="s">
        <v>1867</v>
      </c>
      <c r="F1961" s="33" t="s">
        <v>1867</v>
      </c>
      <c r="G1961" s="10">
        <v>6865426.4000000004</v>
      </c>
      <c r="H1961" s="11" t="s">
        <v>1867</v>
      </c>
      <c r="I1961" s="11" t="s">
        <v>1867</v>
      </c>
      <c r="J1961" s="28">
        <v>1591881.2000000002</v>
      </c>
    </row>
    <row r="1962" spans="1:10" x14ac:dyDescent="0.25">
      <c r="A1962"/>
      <c r="B1962" s="17"/>
      <c r="C1962" s="19">
        <v>2018</v>
      </c>
      <c r="D1962" s="10">
        <v>77198617.700000003</v>
      </c>
      <c r="E1962" s="30" t="s">
        <v>1867</v>
      </c>
      <c r="F1962" s="30" t="s">
        <v>1867</v>
      </c>
      <c r="G1962" s="10">
        <v>8444015.0999999996</v>
      </c>
      <c r="H1962" s="11" t="s">
        <v>1867</v>
      </c>
      <c r="I1962" s="11" t="s">
        <v>1867</v>
      </c>
      <c r="J1962" s="28">
        <v>1956852.7</v>
      </c>
    </row>
    <row r="1963" spans="1:10" x14ac:dyDescent="0.25">
      <c r="A1963" s="20" t="s">
        <v>86</v>
      </c>
      <c r="B1963" s="17" t="s">
        <v>737</v>
      </c>
      <c r="C1963" s="19">
        <v>2013</v>
      </c>
      <c r="D1963" s="34" t="s">
        <v>1867</v>
      </c>
      <c r="E1963" s="34" t="s">
        <v>1867</v>
      </c>
      <c r="F1963" s="10">
        <v>1987804.1</v>
      </c>
      <c r="G1963" s="10">
        <v>575836.9</v>
      </c>
      <c r="H1963" s="11" t="s">
        <v>147</v>
      </c>
      <c r="I1963" s="28">
        <v>89247.2</v>
      </c>
      <c r="J1963" s="28">
        <v>88111.1</v>
      </c>
    </row>
    <row r="1964" spans="1:10" x14ac:dyDescent="0.25">
      <c r="A1964"/>
      <c r="B1964" s="17"/>
      <c r="C1964" s="19">
        <v>2014</v>
      </c>
      <c r="D1964" s="29" t="s">
        <v>1867</v>
      </c>
      <c r="E1964" s="29" t="s">
        <v>1867</v>
      </c>
      <c r="F1964" s="10">
        <v>1557500.9000000001</v>
      </c>
      <c r="G1964" s="10">
        <v>521555.19999999995</v>
      </c>
      <c r="H1964" s="11" t="s">
        <v>147</v>
      </c>
      <c r="I1964" s="28">
        <v>93998.6</v>
      </c>
      <c r="J1964" s="28">
        <v>91565.4</v>
      </c>
    </row>
    <row r="1965" spans="1:10" x14ac:dyDescent="0.25">
      <c r="A1965"/>
      <c r="B1965" s="17"/>
      <c r="C1965" s="19">
        <v>2015</v>
      </c>
      <c r="D1965" s="33" t="s">
        <v>1867</v>
      </c>
      <c r="E1965" s="33" t="s">
        <v>1867</v>
      </c>
      <c r="F1965" s="10">
        <v>2101868.7000000002</v>
      </c>
      <c r="G1965" s="10">
        <v>462757</v>
      </c>
      <c r="H1965" s="11" t="s">
        <v>147</v>
      </c>
      <c r="I1965" s="28">
        <v>134906.9</v>
      </c>
      <c r="J1965" s="28">
        <v>122278.8</v>
      </c>
    </row>
    <row r="1966" spans="1:10" x14ac:dyDescent="0.25">
      <c r="A1966"/>
      <c r="B1966" s="17"/>
      <c r="C1966" s="19">
        <v>2016</v>
      </c>
      <c r="D1966" s="33" t="s">
        <v>1867</v>
      </c>
      <c r="E1966" s="10">
        <v>9565166.6999999993</v>
      </c>
      <c r="F1966" s="10">
        <v>3607536.0999999996</v>
      </c>
      <c r="G1966" s="10">
        <v>871144.2</v>
      </c>
      <c r="H1966" s="11" t="s">
        <v>147</v>
      </c>
      <c r="I1966" s="28">
        <v>201750.8</v>
      </c>
      <c r="J1966" s="28">
        <v>200658.3</v>
      </c>
    </row>
    <row r="1967" spans="1:10" x14ac:dyDescent="0.25">
      <c r="A1967"/>
      <c r="B1967" s="17"/>
      <c r="C1967" s="19">
        <v>2017</v>
      </c>
      <c r="D1967" s="30" t="s">
        <v>1868</v>
      </c>
      <c r="E1967" s="10">
        <v>11565568.4</v>
      </c>
      <c r="F1967" s="10">
        <v>3835489.4</v>
      </c>
      <c r="G1967" s="10">
        <v>1062494.3999999999</v>
      </c>
      <c r="H1967" s="11" t="s">
        <v>147</v>
      </c>
      <c r="I1967" s="28">
        <v>303835.3</v>
      </c>
      <c r="J1967" s="28">
        <v>300801.8</v>
      </c>
    </row>
    <row r="1968" spans="1:10" x14ac:dyDescent="0.25">
      <c r="A1968"/>
      <c r="B1968" s="17"/>
      <c r="C1968" s="19">
        <v>2018</v>
      </c>
      <c r="D1968" s="30" t="s">
        <v>1867</v>
      </c>
      <c r="E1968" s="30" t="s">
        <v>1867</v>
      </c>
      <c r="F1968" s="30" t="s">
        <v>1867</v>
      </c>
      <c r="G1968" s="10">
        <v>1326804.7</v>
      </c>
      <c r="H1968" s="11" t="s">
        <v>147</v>
      </c>
      <c r="I1968" s="11" t="s">
        <v>1867</v>
      </c>
      <c r="J1968" s="28">
        <v>361097</v>
      </c>
    </row>
    <row r="1969" spans="1:10" x14ac:dyDescent="0.25">
      <c r="A1969" s="21" t="s">
        <v>738</v>
      </c>
      <c r="B1969" s="17" t="s">
        <v>739</v>
      </c>
      <c r="C1969" s="19">
        <v>2013</v>
      </c>
      <c r="D1969" s="30" t="s">
        <v>1868</v>
      </c>
      <c r="E1969" s="10">
        <v>365250.5</v>
      </c>
      <c r="F1969" s="10">
        <v>177257.2</v>
      </c>
      <c r="G1969" s="10">
        <v>89456</v>
      </c>
      <c r="H1969" s="11" t="s">
        <v>147</v>
      </c>
      <c r="I1969" s="28">
        <v>27469</v>
      </c>
      <c r="J1969" s="28">
        <v>27469</v>
      </c>
    </row>
    <row r="1970" spans="1:10" x14ac:dyDescent="0.25">
      <c r="A1970"/>
      <c r="B1970" s="17"/>
      <c r="C1970" s="19">
        <v>2014</v>
      </c>
      <c r="D1970" s="30" t="s">
        <v>1868</v>
      </c>
      <c r="E1970" s="10">
        <v>409484.30000000005</v>
      </c>
      <c r="F1970" s="10">
        <v>140867.6</v>
      </c>
      <c r="G1970" s="10">
        <v>96820.6</v>
      </c>
      <c r="H1970" s="11" t="s">
        <v>147</v>
      </c>
      <c r="I1970" s="28">
        <v>26363.5</v>
      </c>
      <c r="J1970" s="28">
        <v>26363.5</v>
      </c>
    </row>
    <row r="1971" spans="1:10" x14ac:dyDescent="0.25">
      <c r="A1971"/>
      <c r="B1971" s="17"/>
      <c r="C1971" s="19">
        <v>2015</v>
      </c>
      <c r="D1971" s="30" t="s">
        <v>1868</v>
      </c>
      <c r="E1971" s="10">
        <v>402088.5</v>
      </c>
      <c r="F1971" s="10">
        <v>126954.8</v>
      </c>
      <c r="G1971" s="10">
        <v>68179.600000000006</v>
      </c>
      <c r="H1971" s="11" t="s">
        <v>147</v>
      </c>
      <c r="I1971" s="28">
        <v>26127.8</v>
      </c>
      <c r="J1971" s="28">
        <v>26127.8</v>
      </c>
    </row>
    <row r="1972" spans="1:10" x14ac:dyDescent="0.25">
      <c r="A1972"/>
      <c r="B1972" s="17"/>
      <c r="C1972" s="19">
        <v>2016</v>
      </c>
      <c r="D1972" s="30" t="s">
        <v>1868</v>
      </c>
      <c r="E1972" s="10">
        <v>675557.6</v>
      </c>
      <c r="F1972" s="10">
        <v>329965.90000000002</v>
      </c>
      <c r="G1972" s="10">
        <v>228253.8</v>
      </c>
      <c r="H1972" s="11" t="s">
        <v>147</v>
      </c>
      <c r="I1972" s="28">
        <v>45686</v>
      </c>
      <c r="J1972" s="28">
        <v>45686</v>
      </c>
    </row>
    <row r="1973" spans="1:10" x14ac:dyDescent="0.25">
      <c r="A1973"/>
      <c r="B1973" s="17"/>
      <c r="C1973" s="19">
        <v>2017</v>
      </c>
      <c r="D1973" s="30" t="s">
        <v>1868</v>
      </c>
      <c r="E1973" s="10">
        <v>805699.7</v>
      </c>
      <c r="F1973" s="10">
        <v>358564.1</v>
      </c>
      <c r="G1973" s="10">
        <v>215853.7</v>
      </c>
      <c r="H1973" s="11" t="s">
        <v>147</v>
      </c>
      <c r="I1973" s="28">
        <v>88269.1</v>
      </c>
      <c r="J1973" s="28">
        <v>88269.1</v>
      </c>
    </row>
    <row r="1974" spans="1:10" x14ac:dyDescent="0.25">
      <c r="A1974"/>
      <c r="B1974" s="17"/>
      <c r="C1974" s="19">
        <v>2018</v>
      </c>
      <c r="D1974" s="30" t="s">
        <v>1868</v>
      </c>
      <c r="E1974" s="10">
        <v>939603.6</v>
      </c>
      <c r="F1974" s="10">
        <v>538974.6</v>
      </c>
      <c r="G1974" s="10">
        <v>205739</v>
      </c>
      <c r="H1974" s="11" t="s">
        <v>147</v>
      </c>
      <c r="I1974" s="28">
        <v>98354.5</v>
      </c>
      <c r="J1974" s="28">
        <v>97949.4</v>
      </c>
    </row>
    <row r="1975" spans="1:10" x14ac:dyDescent="0.25">
      <c r="A1975" s="22" t="s">
        <v>740</v>
      </c>
      <c r="B1975" s="17" t="s">
        <v>741</v>
      </c>
      <c r="C1975" s="19">
        <v>2013</v>
      </c>
      <c r="D1975" s="30" t="s">
        <v>1868</v>
      </c>
      <c r="E1975" s="10">
        <v>310020.39999999997</v>
      </c>
      <c r="F1975" s="10">
        <v>137948.19999999998</v>
      </c>
      <c r="G1975" s="10">
        <v>64286.5</v>
      </c>
      <c r="H1975" s="11" t="s">
        <v>147</v>
      </c>
      <c r="I1975" s="28">
        <v>13834.3</v>
      </c>
      <c r="J1975" s="28">
        <v>13834.3</v>
      </c>
    </row>
    <row r="1976" spans="1:10" x14ac:dyDescent="0.25">
      <c r="A1976"/>
      <c r="B1976" s="17"/>
      <c r="C1976" s="19">
        <v>2014</v>
      </c>
      <c r="D1976" s="30" t="s">
        <v>1868</v>
      </c>
      <c r="E1976" s="29" t="s">
        <v>1867</v>
      </c>
      <c r="F1976" s="10">
        <v>99764.800000000017</v>
      </c>
      <c r="G1976" s="10">
        <v>58317.5</v>
      </c>
      <c r="H1976" s="11" t="s">
        <v>147</v>
      </c>
      <c r="I1976" s="29" t="s">
        <v>1867</v>
      </c>
      <c r="J1976" s="28">
        <v>11428.1</v>
      </c>
    </row>
    <row r="1977" spans="1:10" x14ac:dyDescent="0.25">
      <c r="A1977"/>
      <c r="B1977" s="17"/>
      <c r="C1977" s="19">
        <v>2015</v>
      </c>
      <c r="D1977" s="30" t="s">
        <v>1868</v>
      </c>
      <c r="E1977" s="33" t="s">
        <v>1867</v>
      </c>
      <c r="F1977" s="10">
        <v>85159.900000000009</v>
      </c>
      <c r="G1977" s="10">
        <v>31700.5</v>
      </c>
      <c r="H1977" s="11" t="s">
        <v>147</v>
      </c>
      <c r="I1977" s="33" t="s">
        <v>1867</v>
      </c>
      <c r="J1977" s="28">
        <v>12955.1</v>
      </c>
    </row>
    <row r="1978" spans="1:10" x14ac:dyDescent="0.25">
      <c r="A1978"/>
      <c r="B1978" s="17"/>
      <c r="C1978" s="19">
        <v>2016</v>
      </c>
      <c r="D1978" s="30" t="s">
        <v>1868</v>
      </c>
      <c r="E1978" s="10">
        <v>594632.5</v>
      </c>
      <c r="F1978" s="10">
        <v>226428</v>
      </c>
      <c r="G1978" s="10">
        <v>144011.1</v>
      </c>
      <c r="H1978" s="11" t="s">
        <v>147</v>
      </c>
      <c r="I1978" s="33" t="s">
        <v>1867</v>
      </c>
      <c r="J1978" s="28">
        <v>23432.7</v>
      </c>
    </row>
    <row r="1979" spans="1:10" x14ac:dyDescent="0.25">
      <c r="A1979"/>
      <c r="B1979" s="17"/>
      <c r="C1979" s="19">
        <v>2017</v>
      </c>
      <c r="D1979" s="30" t="s">
        <v>1868</v>
      </c>
      <c r="E1979" s="33" t="s">
        <v>1867</v>
      </c>
      <c r="F1979" s="10">
        <v>246876.1</v>
      </c>
      <c r="G1979" s="10">
        <v>133061.79999999999</v>
      </c>
      <c r="H1979" s="11" t="s">
        <v>147</v>
      </c>
      <c r="I1979" s="33" t="s">
        <v>1867</v>
      </c>
      <c r="J1979" s="28">
        <v>49275.6</v>
      </c>
    </row>
    <row r="1980" spans="1:10" x14ac:dyDescent="0.25">
      <c r="A1980"/>
      <c r="B1980" s="17"/>
      <c r="C1980" s="19">
        <v>2018</v>
      </c>
      <c r="D1980" s="30" t="s">
        <v>1868</v>
      </c>
      <c r="E1980" s="30" t="s">
        <v>1867</v>
      </c>
      <c r="F1980" s="10">
        <v>419496.39999999997</v>
      </c>
      <c r="G1980" s="10">
        <v>129434.09999999999</v>
      </c>
      <c r="H1980" s="11" t="s">
        <v>147</v>
      </c>
      <c r="I1980" s="30" t="s">
        <v>1867</v>
      </c>
      <c r="J1980" s="28">
        <v>52243.7</v>
      </c>
    </row>
    <row r="1981" spans="1:10" x14ac:dyDescent="0.25">
      <c r="A1981" s="22" t="s">
        <v>742</v>
      </c>
      <c r="B1981" s="17" t="s">
        <v>743</v>
      </c>
      <c r="C1981" s="19">
        <v>2013</v>
      </c>
      <c r="D1981" s="30" t="s">
        <v>1868</v>
      </c>
      <c r="E1981" s="10">
        <v>55230.1</v>
      </c>
      <c r="F1981" s="10">
        <v>39309</v>
      </c>
      <c r="G1981" s="10">
        <v>25169.5</v>
      </c>
      <c r="H1981" s="11" t="s">
        <v>147</v>
      </c>
      <c r="I1981" s="28">
        <v>13634.7</v>
      </c>
      <c r="J1981" s="28">
        <v>13634.7</v>
      </c>
    </row>
    <row r="1982" spans="1:10" x14ac:dyDescent="0.25">
      <c r="A1982"/>
      <c r="B1982" s="17"/>
      <c r="C1982" s="19">
        <v>2014</v>
      </c>
      <c r="D1982" s="30" t="s">
        <v>1868</v>
      </c>
      <c r="E1982" s="29" t="s">
        <v>1867</v>
      </c>
      <c r="F1982" s="10">
        <v>41102.800000000003</v>
      </c>
      <c r="G1982" s="10">
        <v>38503.1</v>
      </c>
      <c r="H1982" s="11" t="s">
        <v>147</v>
      </c>
      <c r="I1982" s="29" t="s">
        <v>1867</v>
      </c>
      <c r="J1982" s="28">
        <v>14935.4</v>
      </c>
    </row>
    <row r="1983" spans="1:10" x14ac:dyDescent="0.25">
      <c r="A1983"/>
      <c r="B1983" s="17"/>
      <c r="C1983" s="19">
        <v>2015</v>
      </c>
      <c r="D1983" s="30" t="s">
        <v>1868</v>
      </c>
      <c r="E1983" s="33" t="s">
        <v>1867</v>
      </c>
      <c r="F1983" s="10">
        <v>41794.9</v>
      </c>
      <c r="G1983" s="10">
        <v>36479.100000000006</v>
      </c>
      <c r="H1983" s="11" t="s">
        <v>147</v>
      </c>
      <c r="I1983" s="33" t="s">
        <v>1867</v>
      </c>
      <c r="J1983" s="28">
        <v>13172.7</v>
      </c>
    </row>
    <row r="1984" spans="1:10" x14ac:dyDescent="0.25">
      <c r="A1984"/>
      <c r="B1984" s="17"/>
      <c r="C1984" s="19">
        <v>2016</v>
      </c>
      <c r="D1984" s="30" t="s">
        <v>1868</v>
      </c>
      <c r="E1984" s="10">
        <v>80925.100000000006</v>
      </c>
      <c r="F1984" s="10">
        <v>103537.90000000001</v>
      </c>
      <c r="G1984" s="10">
        <v>84242.7</v>
      </c>
      <c r="H1984" s="11" t="s">
        <v>147</v>
      </c>
      <c r="I1984" s="33" t="s">
        <v>1867</v>
      </c>
      <c r="J1984" s="28">
        <v>22253.3</v>
      </c>
    </row>
    <row r="1985" spans="1:10" x14ac:dyDescent="0.25">
      <c r="A1985"/>
      <c r="B1985" s="17"/>
      <c r="C1985" s="19">
        <v>2017</v>
      </c>
      <c r="D1985" s="30" t="s">
        <v>1868</v>
      </c>
      <c r="E1985" s="33" t="s">
        <v>1867</v>
      </c>
      <c r="F1985" s="10">
        <v>111688</v>
      </c>
      <c r="G1985" s="10">
        <v>82791.899999999994</v>
      </c>
      <c r="H1985" s="11" t="s">
        <v>147</v>
      </c>
      <c r="I1985" s="33" t="s">
        <v>1867</v>
      </c>
      <c r="J1985" s="28">
        <v>38993.5</v>
      </c>
    </row>
    <row r="1986" spans="1:10" x14ac:dyDescent="0.25">
      <c r="A1986"/>
      <c r="B1986" s="17"/>
      <c r="C1986" s="19">
        <v>2018</v>
      </c>
      <c r="D1986" s="30" t="s">
        <v>1868</v>
      </c>
      <c r="E1986" s="30" t="s">
        <v>1867</v>
      </c>
      <c r="F1986" s="10">
        <v>119478.2</v>
      </c>
      <c r="G1986" s="30" t="s">
        <v>1867</v>
      </c>
      <c r="H1986" s="11" t="s">
        <v>147</v>
      </c>
      <c r="I1986" s="30" t="s">
        <v>1867</v>
      </c>
      <c r="J1986" s="30" t="s">
        <v>1867</v>
      </c>
    </row>
    <row r="1987" spans="1:10" x14ac:dyDescent="0.25">
      <c r="A1987" s="21" t="s">
        <v>744</v>
      </c>
      <c r="B1987" s="17" t="s">
        <v>745</v>
      </c>
      <c r="C1987" s="19">
        <v>2013</v>
      </c>
      <c r="D1987" s="30" t="s">
        <v>1868</v>
      </c>
      <c r="E1987" s="10">
        <v>1409542.1</v>
      </c>
      <c r="F1987" s="10">
        <v>413770.3</v>
      </c>
      <c r="G1987" s="10">
        <v>118841.09999999999</v>
      </c>
      <c r="H1987" s="11" t="s">
        <v>147</v>
      </c>
      <c r="I1987" s="28">
        <v>24930.799999999999</v>
      </c>
      <c r="J1987" s="28">
        <f>23795-0.3</f>
        <v>23794.7</v>
      </c>
    </row>
    <row r="1988" spans="1:10" x14ac:dyDescent="0.25">
      <c r="A1988"/>
      <c r="B1988" s="17"/>
      <c r="C1988" s="19">
        <v>2014</v>
      </c>
      <c r="D1988" s="30" t="s">
        <v>1868</v>
      </c>
      <c r="E1988" s="10">
        <v>854874.20000000007</v>
      </c>
      <c r="F1988" s="10">
        <v>211404.19999999998</v>
      </c>
      <c r="G1988" s="10">
        <v>119363.09999999999</v>
      </c>
      <c r="H1988" s="11" t="s">
        <v>147</v>
      </c>
      <c r="I1988" s="28">
        <v>29135.9</v>
      </c>
      <c r="J1988" s="28">
        <v>27238.199999999997</v>
      </c>
    </row>
    <row r="1989" spans="1:10" x14ac:dyDescent="0.25">
      <c r="A1989"/>
      <c r="B1989" s="17"/>
      <c r="C1989" s="19">
        <v>2015</v>
      </c>
      <c r="D1989" s="30" t="s">
        <v>1868</v>
      </c>
      <c r="E1989" s="10">
        <v>415362</v>
      </c>
      <c r="F1989" s="10">
        <v>274267.40000000002</v>
      </c>
      <c r="G1989" s="10">
        <v>60295.1</v>
      </c>
      <c r="H1989" s="11" t="s">
        <v>147</v>
      </c>
      <c r="I1989" s="28">
        <v>38527.5</v>
      </c>
      <c r="J1989" s="28">
        <f>33981.7-0.2</f>
        <v>33981.5</v>
      </c>
    </row>
    <row r="1990" spans="1:10" x14ac:dyDescent="0.25">
      <c r="A1990"/>
      <c r="B1990" s="17"/>
      <c r="C1990" s="19">
        <v>2016</v>
      </c>
      <c r="D1990" s="30" t="s">
        <v>1868</v>
      </c>
      <c r="E1990" s="10">
        <v>1888666.7</v>
      </c>
      <c r="F1990" s="10">
        <v>653564.4</v>
      </c>
      <c r="G1990" s="10">
        <v>111370.29999999999</v>
      </c>
      <c r="H1990" s="11" t="s">
        <v>147</v>
      </c>
      <c r="I1990" s="28">
        <v>51200.9</v>
      </c>
      <c r="J1990" s="28">
        <v>50108.399999999994</v>
      </c>
    </row>
    <row r="1991" spans="1:10" x14ac:dyDescent="0.25">
      <c r="A1991"/>
      <c r="B1991" s="17"/>
      <c r="C1991" s="19">
        <v>2017</v>
      </c>
      <c r="D1991" s="30" t="s">
        <v>1868</v>
      </c>
      <c r="E1991" s="10">
        <v>1737956.3</v>
      </c>
      <c r="F1991" s="10">
        <v>694735.2</v>
      </c>
      <c r="G1991" s="10">
        <v>154961.60000000001</v>
      </c>
      <c r="H1991" s="11" t="s">
        <v>147</v>
      </c>
      <c r="I1991" s="28">
        <v>67176</v>
      </c>
      <c r="J1991" s="28">
        <v>64142.5</v>
      </c>
    </row>
    <row r="1992" spans="1:10" x14ac:dyDescent="0.25">
      <c r="A1992"/>
      <c r="B1992" s="17"/>
      <c r="C1992" s="19">
        <v>2018</v>
      </c>
      <c r="D1992" s="30" t="s">
        <v>1867</v>
      </c>
      <c r="E1992" s="30" t="s">
        <v>1867</v>
      </c>
      <c r="F1992" s="10">
        <v>808466.1</v>
      </c>
      <c r="G1992" s="10">
        <v>310716.40000000002</v>
      </c>
      <c r="H1992" s="11" t="s">
        <v>147</v>
      </c>
      <c r="I1992" s="28">
        <v>78770.899999999994</v>
      </c>
      <c r="J1992" s="28">
        <v>78770.899999999994</v>
      </c>
    </row>
    <row r="1993" spans="1:10" x14ac:dyDescent="0.25">
      <c r="A1993" s="22" t="s">
        <v>744</v>
      </c>
      <c r="B1993" s="17" t="s">
        <v>746</v>
      </c>
      <c r="C1993" s="19">
        <v>2013</v>
      </c>
      <c r="D1993" s="30" t="s">
        <v>1868</v>
      </c>
      <c r="E1993" s="10">
        <v>1409542.1</v>
      </c>
      <c r="F1993" s="10">
        <v>413770.3</v>
      </c>
      <c r="G1993" s="10">
        <v>118841.09999999999</v>
      </c>
      <c r="H1993" s="11" t="s">
        <v>147</v>
      </c>
      <c r="I1993" s="28">
        <v>24930.799999999999</v>
      </c>
      <c r="J1993" s="28">
        <f>23795-0.3</f>
        <v>23794.7</v>
      </c>
    </row>
    <row r="1994" spans="1:10" x14ac:dyDescent="0.25">
      <c r="A1994"/>
      <c r="B1994" s="17"/>
      <c r="C1994" s="19">
        <v>2014</v>
      </c>
      <c r="D1994" s="30" t="s">
        <v>1868</v>
      </c>
      <c r="E1994" s="10">
        <v>854874.20000000007</v>
      </c>
      <c r="F1994" s="10">
        <v>211404.19999999998</v>
      </c>
      <c r="G1994" s="10">
        <v>119363.09999999999</v>
      </c>
      <c r="H1994" s="11" t="s">
        <v>147</v>
      </c>
      <c r="I1994" s="28">
        <v>29135.9</v>
      </c>
      <c r="J1994" s="28">
        <v>27238.199999999997</v>
      </c>
    </row>
    <row r="1995" spans="1:10" x14ac:dyDescent="0.25">
      <c r="A1995"/>
      <c r="B1995" s="17"/>
      <c r="C1995" s="19">
        <v>2015</v>
      </c>
      <c r="D1995" s="30" t="s">
        <v>1868</v>
      </c>
      <c r="E1995" s="10">
        <v>415362</v>
      </c>
      <c r="F1995" s="10">
        <v>274267.40000000002</v>
      </c>
      <c r="G1995" s="10">
        <v>60295.1</v>
      </c>
      <c r="H1995" s="11" t="s">
        <v>147</v>
      </c>
      <c r="I1995" s="28">
        <v>38527.5</v>
      </c>
      <c r="J1995" s="28">
        <f>33981.7-0.2</f>
        <v>33981.5</v>
      </c>
    </row>
    <row r="1996" spans="1:10" x14ac:dyDescent="0.25">
      <c r="A1996"/>
      <c r="B1996" s="17"/>
      <c r="C1996" s="19">
        <v>2016</v>
      </c>
      <c r="D1996" s="30" t="s">
        <v>1868</v>
      </c>
      <c r="E1996" s="10">
        <v>1888666.7</v>
      </c>
      <c r="F1996" s="10">
        <v>653564.4</v>
      </c>
      <c r="G1996" s="10">
        <v>111370.29999999999</v>
      </c>
      <c r="H1996" s="11" t="s">
        <v>147</v>
      </c>
      <c r="I1996" s="28">
        <v>51200.9</v>
      </c>
      <c r="J1996" s="28">
        <v>50108.399999999994</v>
      </c>
    </row>
    <row r="1997" spans="1:10" x14ac:dyDescent="0.25">
      <c r="A1997"/>
      <c r="B1997" s="17"/>
      <c r="C1997" s="19">
        <v>2017</v>
      </c>
      <c r="D1997" s="30" t="s">
        <v>1868</v>
      </c>
      <c r="E1997" s="10">
        <v>1737956.3</v>
      </c>
      <c r="F1997" s="10">
        <v>694735.2</v>
      </c>
      <c r="G1997" s="10">
        <v>154961.60000000001</v>
      </c>
      <c r="H1997" s="11" t="s">
        <v>147</v>
      </c>
      <c r="I1997" s="28">
        <v>67176</v>
      </c>
      <c r="J1997" s="28">
        <v>64142.5</v>
      </c>
    </row>
    <row r="1998" spans="1:10" x14ac:dyDescent="0.25">
      <c r="A1998"/>
      <c r="B1998" s="17"/>
      <c r="C1998" s="19">
        <v>2018</v>
      </c>
      <c r="D1998" s="30" t="s">
        <v>1867</v>
      </c>
      <c r="E1998" s="30" t="s">
        <v>1867</v>
      </c>
      <c r="F1998" s="10">
        <v>808466.1</v>
      </c>
      <c r="G1998" s="10">
        <v>310716.40000000002</v>
      </c>
      <c r="H1998" s="11" t="s">
        <v>147</v>
      </c>
      <c r="I1998" s="28">
        <v>78770.899999999994</v>
      </c>
      <c r="J1998" s="28">
        <v>78770.899999999994</v>
      </c>
    </row>
    <row r="1999" spans="1:10" x14ac:dyDescent="0.25">
      <c r="A1999" s="21" t="s">
        <v>747</v>
      </c>
      <c r="B1999" s="17" t="s">
        <v>748</v>
      </c>
      <c r="C1999" s="19">
        <v>2013</v>
      </c>
      <c r="D1999" s="30" t="s">
        <v>1868</v>
      </c>
      <c r="E1999" s="10">
        <v>438692.5</v>
      </c>
      <c r="F1999" s="10">
        <v>189343.39999999997</v>
      </c>
      <c r="G1999" s="10">
        <v>53613.100000000006</v>
      </c>
      <c r="H1999" s="11" t="s">
        <v>147</v>
      </c>
      <c r="I1999" s="28">
        <v>3956.3</v>
      </c>
      <c r="J1999" s="28">
        <v>3956.3</v>
      </c>
    </row>
    <row r="2000" spans="1:10" x14ac:dyDescent="0.25">
      <c r="A2000"/>
      <c r="B2000" s="17"/>
      <c r="C2000" s="19">
        <v>2014</v>
      </c>
      <c r="D2000" s="30" t="s">
        <v>1868</v>
      </c>
      <c r="E2000" s="10">
        <v>364643.3</v>
      </c>
      <c r="F2000" s="10">
        <v>259397.60000000003</v>
      </c>
      <c r="G2000" s="10">
        <v>61383</v>
      </c>
      <c r="H2000" s="11" t="s">
        <v>147</v>
      </c>
      <c r="I2000" s="28">
        <v>5294.2</v>
      </c>
      <c r="J2000" s="28">
        <v>5294.2</v>
      </c>
    </row>
    <row r="2001" spans="1:10" x14ac:dyDescent="0.25">
      <c r="A2001"/>
      <c r="B2001" s="17"/>
      <c r="C2001" s="19">
        <v>2015</v>
      </c>
      <c r="D2001" s="30" t="s">
        <v>1868</v>
      </c>
      <c r="E2001" s="10">
        <v>874933.1</v>
      </c>
      <c r="F2001" s="10">
        <v>417472.8</v>
      </c>
      <c r="G2001" s="10">
        <v>67056.800000000003</v>
      </c>
      <c r="H2001" s="11" t="s">
        <v>147</v>
      </c>
      <c r="I2001" s="28">
        <v>7508.2</v>
      </c>
      <c r="J2001" s="28">
        <v>7508.2</v>
      </c>
    </row>
    <row r="2002" spans="1:10" x14ac:dyDescent="0.25">
      <c r="A2002"/>
      <c r="B2002" s="17"/>
      <c r="C2002" s="19">
        <v>2016</v>
      </c>
      <c r="D2002" s="30" t="s">
        <v>1868</v>
      </c>
      <c r="E2002" s="10">
        <v>1712581.5</v>
      </c>
      <c r="F2002" s="10">
        <v>529573.79999999993</v>
      </c>
      <c r="G2002" s="10">
        <v>74331.7</v>
      </c>
      <c r="H2002" s="11" t="s">
        <v>147</v>
      </c>
      <c r="I2002" s="28">
        <v>10915.4</v>
      </c>
      <c r="J2002" s="28">
        <v>10915.4</v>
      </c>
    </row>
    <row r="2003" spans="1:10" x14ac:dyDescent="0.25">
      <c r="A2003"/>
      <c r="B2003" s="17"/>
      <c r="C2003" s="19">
        <v>2017</v>
      </c>
      <c r="D2003" s="30" t="s">
        <v>1868</v>
      </c>
      <c r="E2003" s="10">
        <v>2028452</v>
      </c>
      <c r="F2003" s="10">
        <v>580247</v>
      </c>
      <c r="G2003" s="10">
        <v>75985.3</v>
      </c>
      <c r="H2003" s="11" t="s">
        <v>147</v>
      </c>
      <c r="I2003" s="28">
        <v>24064.400000000001</v>
      </c>
      <c r="J2003" s="28">
        <v>24064.400000000001</v>
      </c>
    </row>
    <row r="2004" spans="1:10" x14ac:dyDescent="0.25">
      <c r="A2004"/>
      <c r="B2004" s="17"/>
      <c r="C2004" s="19">
        <v>2018</v>
      </c>
      <c r="D2004" s="30" t="s">
        <v>1868</v>
      </c>
      <c r="E2004" s="10">
        <v>2444841.6</v>
      </c>
      <c r="F2004" s="10">
        <v>847282.5</v>
      </c>
      <c r="G2004" s="10">
        <v>89769.3</v>
      </c>
      <c r="H2004" s="11" t="s">
        <v>147</v>
      </c>
      <c r="I2004" s="28">
        <v>31255</v>
      </c>
      <c r="J2004" s="28">
        <v>31255</v>
      </c>
    </row>
    <row r="2005" spans="1:10" x14ac:dyDescent="0.25">
      <c r="A2005" s="22" t="s">
        <v>747</v>
      </c>
      <c r="B2005" s="17" t="s">
        <v>749</v>
      </c>
      <c r="C2005" s="19">
        <v>2013</v>
      </c>
      <c r="D2005" s="30" t="s">
        <v>1868</v>
      </c>
      <c r="E2005" s="10">
        <v>438692.5</v>
      </c>
      <c r="F2005" s="10">
        <v>189343.39999999997</v>
      </c>
      <c r="G2005" s="10">
        <v>53613.100000000006</v>
      </c>
      <c r="H2005" s="11" t="s">
        <v>147</v>
      </c>
      <c r="I2005" s="28">
        <v>3956.3</v>
      </c>
      <c r="J2005" s="28">
        <v>3956.3</v>
      </c>
    </row>
    <row r="2006" spans="1:10" x14ac:dyDescent="0.25">
      <c r="A2006"/>
      <c r="B2006" s="17"/>
      <c r="C2006" s="19">
        <v>2014</v>
      </c>
      <c r="D2006" s="30" t="s">
        <v>1868</v>
      </c>
      <c r="E2006" s="10">
        <v>364643.3</v>
      </c>
      <c r="F2006" s="10">
        <v>259397.60000000003</v>
      </c>
      <c r="G2006" s="10">
        <v>61383</v>
      </c>
      <c r="H2006" s="11" t="s">
        <v>147</v>
      </c>
      <c r="I2006" s="28">
        <v>5294.2</v>
      </c>
      <c r="J2006" s="28">
        <v>5294.2</v>
      </c>
    </row>
    <row r="2007" spans="1:10" x14ac:dyDescent="0.25">
      <c r="A2007"/>
      <c r="B2007" s="17"/>
      <c r="C2007" s="19">
        <v>2015</v>
      </c>
      <c r="D2007" s="30" t="s">
        <v>1868</v>
      </c>
      <c r="E2007" s="10">
        <v>874933.1</v>
      </c>
      <c r="F2007" s="10">
        <v>417472.8</v>
      </c>
      <c r="G2007" s="10">
        <v>67056.800000000003</v>
      </c>
      <c r="H2007" s="11" t="s">
        <v>147</v>
      </c>
      <c r="I2007" s="28">
        <v>7508.2</v>
      </c>
      <c r="J2007" s="28">
        <v>7508.2</v>
      </c>
    </row>
    <row r="2008" spans="1:10" x14ac:dyDescent="0.25">
      <c r="A2008"/>
      <c r="B2008" s="17"/>
      <c r="C2008" s="19">
        <v>2016</v>
      </c>
      <c r="D2008" s="30" t="s">
        <v>1868</v>
      </c>
      <c r="E2008" s="10">
        <v>1712581.5</v>
      </c>
      <c r="F2008" s="10">
        <v>529573.79999999993</v>
      </c>
      <c r="G2008" s="10">
        <v>74331.7</v>
      </c>
      <c r="H2008" s="11" t="s">
        <v>147</v>
      </c>
      <c r="I2008" s="28">
        <v>10915.4</v>
      </c>
      <c r="J2008" s="28">
        <v>10915.4</v>
      </c>
    </row>
    <row r="2009" spans="1:10" x14ac:dyDescent="0.25">
      <c r="A2009"/>
      <c r="B2009" s="17"/>
      <c r="C2009" s="19">
        <v>2017</v>
      </c>
      <c r="D2009" s="30" t="s">
        <v>1868</v>
      </c>
      <c r="E2009" s="10">
        <v>2028452</v>
      </c>
      <c r="F2009" s="10">
        <v>580247</v>
      </c>
      <c r="G2009" s="10">
        <v>75985.3</v>
      </c>
      <c r="H2009" s="11" t="s">
        <v>147</v>
      </c>
      <c r="I2009" s="28">
        <v>24064.400000000001</v>
      </c>
      <c r="J2009" s="28">
        <v>24064.400000000001</v>
      </c>
    </row>
    <row r="2010" spans="1:10" x14ac:dyDescent="0.25">
      <c r="A2010"/>
      <c r="B2010" s="17"/>
      <c r="C2010" s="19">
        <v>2018</v>
      </c>
      <c r="D2010" s="30" t="s">
        <v>1868</v>
      </c>
      <c r="E2010" s="10">
        <v>2444841.6</v>
      </c>
      <c r="F2010" s="10">
        <v>847282.5</v>
      </c>
      <c r="G2010" s="10">
        <v>89769.3</v>
      </c>
      <c r="H2010" s="11" t="s">
        <v>147</v>
      </c>
      <c r="I2010" s="28">
        <v>31255</v>
      </c>
      <c r="J2010" s="28">
        <v>31255</v>
      </c>
    </row>
    <row r="2011" spans="1:10" x14ac:dyDescent="0.25">
      <c r="A2011" s="21" t="s">
        <v>750</v>
      </c>
      <c r="B2011" s="17" t="s">
        <v>751</v>
      </c>
      <c r="C2011" s="19">
        <v>2013</v>
      </c>
      <c r="D2011" s="34" t="s">
        <v>1867</v>
      </c>
      <c r="E2011" s="34" t="s">
        <v>1867</v>
      </c>
      <c r="F2011" s="34" t="s">
        <v>1867</v>
      </c>
      <c r="G2011" s="34" t="s">
        <v>1867</v>
      </c>
      <c r="H2011" s="11" t="s">
        <v>147</v>
      </c>
      <c r="I2011" s="11" t="s">
        <v>1867</v>
      </c>
      <c r="J2011" s="11" t="s">
        <v>1867</v>
      </c>
    </row>
    <row r="2012" spans="1:10" x14ac:dyDescent="0.25">
      <c r="A2012"/>
      <c r="B2012" s="17"/>
      <c r="C2012" s="19">
        <v>2014</v>
      </c>
      <c r="D2012" s="29" t="s">
        <v>1867</v>
      </c>
      <c r="E2012" s="29" t="s">
        <v>1867</v>
      </c>
      <c r="F2012" s="10">
        <v>41289.299999999996</v>
      </c>
      <c r="G2012" s="10">
        <v>5939.2000000000007</v>
      </c>
      <c r="H2012" s="11" t="s">
        <v>147</v>
      </c>
      <c r="I2012" s="28">
        <v>4809.1000000000004</v>
      </c>
      <c r="J2012" s="28">
        <v>4809.1000000000004</v>
      </c>
    </row>
    <row r="2013" spans="1:10" x14ac:dyDescent="0.25">
      <c r="A2013"/>
      <c r="B2013" s="17"/>
      <c r="C2013" s="19">
        <v>2015</v>
      </c>
      <c r="D2013" s="33" t="s">
        <v>1867</v>
      </c>
      <c r="E2013" s="33" t="s">
        <v>1867</v>
      </c>
      <c r="F2013" s="10">
        <v>113897.8</v>
      </c>
      <c r="G2013" s="10">
        <v>18722.3</v>
      </c>
      <c r="H2013" s="11" t="s">
        <v>147</v>
      </c>
      <c r="I2013" s="28">
        <v>10824.3</v>
      </c>
      <c r="J2013" s="28">
        <v>10824.3</v>
      </c>
    </row>
    <row r="2014" spans="1:10" x14ac:dyDescent="0.25">
      <c r="A2014"/>
      <c r="B2014" s="17"/>
      <c r="C2014" s="19">
        <v>2016</v>
      </c>
      <c r="D2014" s="30" t="s">
        <v>1868</v>
      </c>
      <c r="E2014" s="10">
        <v>392442.8</v>
      </c>
      <c r="F2014" s="10">
        <v>194357.5</v>
      </c>
      <c r="G2014" s="10">
        <v>24521</v>
      </c>
      <c r="H2014" s="11" t="s">
        <v>147</v>
      </c>
      <c r="I2014" s="33" t="s">
        <v>1867</v>
      </c>
      <c r="J2014" s="28">
        <v>11547.3</v>
      </c>
    </row>
    <row r="2015" spans="1:10" x14ac:dyDescent="0.25">
      <c r="A2015"/>
      <c r="B2015" s="17"/>
      <c r="C2015" s="19">
        <v>2017</v>
      </c>
      <c r="D2015" s="30" t="s">
        <v>1868</v>
      </c>
      <c r="E2015" s="33" t="s">
        <v>1867</v>
      </c>
      <c r="F2015" s="10">
        <v>112741</v>
      </c>
      <c r="G2015" s="10">
        <v>43144.7</v>
      </c>
      <c r="H2015" s="11" t="s">
        <v>147</v>
      </c>
      <c r="I2015" s="28">
        <v>18826.8</v>
      </c>
      <c r="J2015" s="33" t="s">
        <v>1867</v>
      </c>
    </row>
    <row r="2016" spans="1:10" x14ac:dyDescent="0.25">
      <c r="A2016"/>
      <c r="B2016" s="17"/>
      <c r="C2016" s="19">
        <v>2018</v>
      </c>
      <c r="D2016" s="30" t="s">
        <v>1868</v>
      </c>
      <c r="E2016" s="30" t="s">
        <v>1867</v>
      </c>
      <c r="F2016" s="10">
        <v>340446.8</v>
      </c>
      <c r="G2016" s="30" t="s">
        <v>1867</v>
      </c>
      <c r="H2016" s="11" t="s">
        <v>147</v>
      </c>
      <c r="I2016" s="30" t="s">
        <v>1867</v>
      </c>
      <c r="J2016" s="30" t="s">
        <v>1867</v>
      </c>
    </row>
    <row r="2017" spans="1:10" x14ac:dyDescent="0.25">
      <c r="A2017" s="22" t="s">
        <v>750</v>
      </c>
      <c r="B2017" s="17" t="s">
        <v>752</v>
      </c>
      <c r="C2017" s="19">
        <v>2013</v>
      </c>
      <c r="D2017" s="34" t="s">
        <v>1867</v>
      </c>
      <c r="E2017" s="34" t="s">
        <v>1867</v>
      </c>
      <c r="F2017" s="34" t="s">
        <v>1867</v>
      </c>
      <c r="G2017" s="34" t="s">
        <v>1867</v>
      </c>
      <c r="H2017" s="11" t="s">
        <v>147</v>
      </c>
      <c r="I2017" s="11" t="s">
        <v>1867</v>
      </c>
      <c r="J2017" s="11" t="s">
        <v>1867</v>
      </c>
    </row>
    <row r="2018" spans="1:10" x14ac:dyDescent="0.25">
      <c r="A2018"/>
      <c r="B2018" s="17"/>
      <c r="C2018" s="19">
        <v>2014</v>
      </c>
      <c r="D2018" s="29" t="s">
        <v>1867</v>
      </c>
      <c r="E2018" s="29" t="s">
        <v>1867</v>
      </c>
      <c r="F2018" s="10">
        <v>41289.299999999996</v>
      </c>
      <c r="G2018" s="10">
        <v>5939.2000000000007</v>
      </c>
      <c r="H2018" s="11" t="s">
        <v>147</v>
      </c>
      <c r="I2018" s="28">
        <v>4809.1000000000004</v>
      </c>
      <c r="J2018" s="28">
        <v>4809.1000000000004</v>
      </c>
    </row>
    <row r="2019" spans="1:10" x14ac:dyDescent="0.25">
      <c r="A2019"/>
      <c r="B2019" s="17"/>
      <c r="C2019" s="19">
        <v>2015</v>
      </c>
      <c r="D2019" s="33" t="s">
        <v>1867</v>
      </c>
      <c r="E2019" s="33" t="s">
        <v>1867</v>
      </c>
      <c r="F2019" s="10">
        <v>113897.8</v>
      </c>
      <c r="G2019" s="10">
        <v>18722.3</v>
      </c>
      <c r="H2019" s="11" t="s">
        <v>147</v>
      </c>
      <c r="I2019" s="28">
        <v>10824.3</v>
      </c>
      <c r="J2019" s="28">
        <v>10824.3</v>
      </c>
    </row>
    <row r="2020" spans="1:10" x14ac:dyDescent="0.25">
      <c r="A2020"/>
      <c r="B2020" s="17"/>
      <c r="C2020" s="19">
        <v>2016</v>
      </c>
      <c r="D2020" s="30" t="s">
        <v>1868</v>
      </c>
      <c r="E2020" s="10">
        <v>392442.8</v>
      </c>
      <c r="F2020" s="10">
        <v>194357.5</v>
      </c>
      <c r="G2020" s="33" t="s">
        <v>1867</v>
      </c>
      <c r="H2020" s="11" t="s">
        <v>147</v>
      </c>
      <c r="I2020" s="11" t="s">
        <v>1867</v>
      </c>
      <c r="J2020" s="11" t="s">
        <v>1867</v>
      </c>
    </row>
    <row r="2021" spans="1:10" x14ac:dyDescent="0.25">
      <c r="A2021"/>
      <c r="B2021" s="17"/>
      <c r="C2021" s="19">
        <v>2017</v>
      </c>
      <c r="D2021" s="30" t="s">
        <v>1868</v>
      </c>
      <c r="E2021" s="33" t="s">
        <v>1867</v>
      </c>
      <c r="F2021" s="10">
        <v>112741</v>
      </c>
      <c r="G2021" s="10">
        <v>43144.7</v>
      </c>
      <c r="H2021" s="11" t="s">
        <v>147</v>
      </c>
      <c r="I2021" s="28">
        <v>18826.8</v>
      </c>
      <c r="J2021" s="33" t="s">
        <v>1867</v>
      </c>
    </row>
    <row r="2022" spans="1:10" x14ac:dyDescent="0.25">
      <c r="A2022"/>
      <c r="B2022" s="17"/>
      <c r="C2022" s="19">
        <v>2018</v>
      </c>
      <c r="D2022" s="30" t="s">
        <v>1868</v>
      </c>
      <c r="E2022" s="30" t="s">
        <v>1867</v>
      </c>
      <c r="F2022" s="10">
        <v>340446.8</v>
      </c>
      <c r="G2022" s="30" t="s">
        <v>1867</v>
      </c>
      <c r="H2022" s="11" t="s">
        <v>147</v>
      </c>
      <c r="I2022" s="30" t="s">
        <v>1867</v>
      </c>
      <c r="J2022" s="30" t="s">
        <v>1867</v>
      </c>
    </row>
    <row r="2023" spans="1:10" x14ac:dyDescent="0.25">
      <c r="A2023" s="21" t="s">
        <v>753</v>
      </c>
      <c r="B2023" s="17" t="s">
        <v>754</v>
      </c>
      <c r="C2023" s="19">
        <v>2013</v>
      </c>
      <c r="D2023" s="30" t="s">
        <v>1868</v>
      </c>
      <c r="E2023" s="10">
        <v>2385966.1999999997</v>
      </c>
      <c r="F2023" s="10">
        <v>722848.9</v>
      </c>
      <c r="G2023" s="10">
        <v>174231.19999999998</v>
      </c>
      <c r="H2023" s="11" t="s">
        <v>147</v>
      </c>
      <c r="I2023" s="28">
        <v>16787.900000000001</v>
      </c>
      <c r="J2023" s="28">
        <v>16787.900000000001</v>
      </c>
    </row>
    <row r="2024" spans="1:10" x14ac:dyDescent="0.25">
      <c r="A2024" s="21" t="s">
        <v>755</v>
      </c>
      <c r="B2024" s="17"/>
      <c r="C2024" s="19">
        <v>2014</v>
      </c>
      <c r="D2024" s="30" t="s">
        <v>1868</v>
      </c>
      <c r="E2024" s="10">
        <v>2889495.2</v>
      </c>
      <c r="F2024" s="10">
        <v>698217.10000000009</v>
      </c>
      <c r="G2024" s="10">
        <v>190791.09999999998</v>
      </c>
      <c r="H2024" s="11" t="s">
        <v>147</v>
      </c>
      <c r="I2024" s="28">
        <v>16426.8</v>
      </c>
      <c r="J2024" s="28">
        <v>16426.8</v>
      </c>
    </row>
    <row r="2025" spans="1:10" x14ac:dyDescent="0.25">
      <c r="A2025"/>
      <c r="B2025" s="17"/>
      <c r="C2025" s="19">
        <v>2015</v>
      </c>
      <c r="D2025" s="30" t="s">
        <v>1868</v>
      </c>
      <c r="E2025" s="10">
        <v>3589296.6</v>
      </c>
      <c r="F2025" s="33" t="s">
        <v>1867</v>
      </c>
      <c r="G2025" s="11" t="s">
        <v>1867</v>
      </c>
      <c r="H2025" s="11" t="s">
        <v>147</v>
      </c>
      <c r="I2025" s="11" t="s">
        <v>1867</v>
      </c>
      <c r="J2025" s="11" t="s">
        <v>1867</v>
      </c>
    </row>
    <row r="2026" spans="1:10" x14ac:dyDescent="0.25">
      <c r="A2026"/>
      <c r="B2026" s="17"/>
      <c r="C2026" s="19">
        <v>2016</v>
      </c>
      <c r="D2026" s="33" t="s">
        <v>1867</v>
      </c>
      <c r="E2026" s="10">
        <v>4013227.5</v>
      </c>
      <c r="F2026" s="33" t="s">
        <v>1867</v>
      </c>
      <c r="G2026" s="33" t="s">
        <v>1867</v>
      </c>
      <c r="H2026" s="11" t="s">
        <v>147</v>
      </c>
      <c r="I2026" s="11" t="s">
        <v>1867</v>
      </c>
      <c r="J2026" s="11" t="s">
        <v>1867</v>
      </c>
    </row>
    <row r="2027" spans="1:10" x14ac:dyDescent="0.25">
      <c r="A2027"/>
      <c r="B2027" s="17"/>
      <c r="C2027" s="19">
        <v>2017</v>
      </c>
      <c r="D2027" s="30" t="s">
        <v>1868</v>
      </c>
      <c r="E2027" s="10">
        <v>6029700.7000000002</v>
      </c>
      <c r="F2027" s="10">
        <v>1515254.2</v>
      </c>
      <c r="G2027" s="10">
        <v>478071.9</v>
      </c>
      <c r="H2027" s="11" t="s">
        <v>147</v>
      </c>
      <c r="I2027" s="28">
        <v>73860.5</v>
      </c>
      <c r="J2027" s="28">
        <v>73860.5</v>
      </c>
    </row>
    <row r="2028" spans="1:10" x14ac:dyDescent="0.25">
      <c r="A2028"/>
      <c r="B2028" s="17"/>
      <c r="C2028" s="19">
        <v>2018</v>
      </c>
      <c r="D2028" s="30" t="s">
        <v>1868</v>
      </c>
      <c r="E2028" s="10">
        <v>7729311.2000000002</v>
      </c>
      <c r="F2028" s="10">
        <v>1787856.4</v>
      </c>
      <c r="G2028" s="10">
        <v>482758.9</v>
      </c>
      <c r="H2028" s="11" t="s">
        <v>147</v>
      </c>
      <c r="I2028" s="28">
        <v>98686</v>
      </c>
      <c r="J2028" s="28">
        <v>97631.9</v>
      </c>
    </row>
    <row r="2029" spans="1:10" x14ac:dyDescent="0.25">
      <c r="A2029" s="22" t="s">
        <v>756</v>
      </c>
      <c r="B2029" s="17" t="s">
        <v>757</v>
      </c>
      <c r="C2029" s="19">
        <v>2013</v>
      </c>
      <c r="D2029" s="30" t="s">
        <v>1868</v>
      </c>
      <c r="E2029" s="34" t="s">
        <v>1867</v>
      </c>
      <c r="F2029" s="10">
        <v>721060.9</v>
      </c>
      <c r="G2029" s="34" t="s">
        <v>1867</v>
      </c>
      <c r="H2029" s="11" t="s">
        <v>147</v>
      </c>
      <c r="I2029" s="28">
        <v>15603.9</v>
      </c>
      <c r="J2029" s="28">
        <v>15603.9</v>
      </c>
    </row>
    <row r="2030" spans="1:10" x14ac:dyDescent="0.25">
      <c r="A2030" s="22" t="s">
        <v>758</v>
      </c>
      <c r="B2030" s="17"/>
      <c r="C2030" s="19">
        <v>2014</v>
      </c>
      <c r="D2030" s="30" t="s">
        <v>1868</v>
      </c>
      <c r="E2030" s="29" t="s">
        <v>1867</v>
      </c>
      <c r="F2030" s="10">
        <v>696766.2</v>
      </c>
      <c r="G2030" s="10">
        <v>189340.2</v>
      </c>
      <c r="H2030" s="11" t="s">
        <v>147</v>
      </c>
      <c r="I2030" s="29" t="s">
        <v>1867</v>
      </c>
      <c r="J2030" s="28">
        <v>15724.7</v>
      </c>
    </row>
    <row r="2031" spans="1:10" x14ac:dyDescent="0.25">
      <c r="A2031"/>
      <c r="B2031" s="17"/>
      <c r="C2031" s="19">
        <v>2015</v>
      </c>
      <c r="D2031" s="30" t="s">
        <v>1868</v>
      </c>
      <c r="E2031" s="10">
        <v>3589296.6</v>
      </c>
      <c r="F2031" s="33" t="s">
        <v>1867</v>
      </c>
      <c r="G2031" s="10">
        <v>178283.80000000002</v>
      </c>
      <c r="H2031" s="11" t="s">
        <v>147</v>
      </c>
      <c r="I2031" s="11" t="s">
        <v>1867</v>
      </c>
      <c r="J2031" s="11" t="s">
        <v>1867</v>
      </c>
    </row>
    <row r="2032" spans="1:10" x14ac:dyDescent="0.25">
      <c r="A2032"/>
      <c r="B2032" s="17"/>
      <c r="C2032" s="19">
        <v>2016</v>
      </c>
      <c r="D2032" s="33" t="s">
        <v>1867</v>
      </c>
      <c r="E2032" s="10">
        <v>4013227.5</v>
      </c>
      <c r="F2032" s="10">
        <v>1265659.5999999999</v>
      </c>
      <c r="G2032" s="10">
        <v>308859.2</v>
      </c>
      <c r="H2032" s="11" t="s">
        <v>147</v>
      </c>
      <c r="I2032" s="33" t="s">
        <v>1867</v>
      </c>
      <c r="J2032" s="33" t="s">
        <v>1867</v>
      </c>
    </row>
    <row r="2033" spans="1:10" x14ac:dyDescent="0.25">
      <c r="A2033"/>
      <c r="B2033" s="17"/>
      <c r="C2033" s="19">
        <v>2017</v>
      </c>
      <c r="D2033" s="30" t="s">
        <v>1868</v>
      </c>
      <c r="E2033" s="10">
        <v>6029700.7000000002</v>
      </c>
      <c r="F2033" s="10">
        <v>1499680.4000000001</v>
      </c>
      <c r="G2033" s="10">
        <v>472828.1</v>
      </c>
      <c r="H2033" s="11" t="s">
        <v>147</v>
      </c>
      <c r="I2033" s="33" t="s">
        <v>1867</v>
      </c>
      <c r="J2033" s="33" t="s">
        <v>1867</v>
      </c>
    </row>
    <row r="2034" spans="1:10" x14ac:dyDescent="0.25">
      <c r="A2034"/>
      <c r="B2034" s="17"/>
      <c r="C2034" s="19">
        <v>2018</v>
      </c>
      <c r="D2034" s="30" t="s">
        <v>1868</v>
      </c>
      <c r="E2034" s="10">
        <v>7729311.2000000002</v>
      </c>
      <c r="F2034" s="10">
        <v>1763527.2</v>
      </c>
      <c r="G2034" s="10">
        <v>475094.69999999995</v>
      </c>
      <c r="H2034" s="11" t="s">
        <v>147</v>
      </c>
      <c r="I2034" s="33" t="s">
        <v>1867</v>
      </c>
      <c r="J2034" s="33" t="s">
        <v>1867</v>
      </c>
    </row>
    <row r="2035" spans="1:10" x14ac:dyDescent="0.25">
      <c r="A2035" s="22" t="s">
        <v>759</v>
      </c>
      <c r="B2035" s="17" t="s">
        <v>760</v>
      </c>
      <c r="C2035" s="19">
        <v>2013</v>
      </c>
      <c r="D2035" s="30" t="s">
        <v>1868</v>
      </c>
      <c r="E2035" s="34" t="s">
        <v>1867</v>
      </c>
      <c r="F2035" s="10">
        <v>1788</v>
      </c>
      <c r="G2035" s="34" t="s">
        <v>1867</v>
      </c>
      <c r="H2035" s="11" t="s">
        <v>147</v>
      </c>
      <c r="I2035" s="28">
        <v>1184</v>
      </c>
      <c r="J2035" s="28">
        <v>1184</v>
      </c>
    </row>
    <row r="2036" spans="1:10" x14ac:dyDescent="0.25">
      <c r="A2036"/>
      <c r="B2036" s="17"/>
      <c r="C2036" s="19">
        <v>2014</v>
      </c>
      <c r="D2036" s="30" t="s">
        <v>1868</v>
      </c>
      <c r="E2036" s="29" t="s">
        <v>1867</v>
      </c>
      <c r="F2036" s="10">
        <v>1450.9</v>
      </c>
      <c r="G2036" s="10">
        <v>1450.9</v>
      </c>
      <c r="H2036" s="11" t="s">
        <v>147</v>
      </c>
      <c r="I2036" s="29" t="s">
        <v>1867</v>
      </c>
      <c r="J2036" s="28">
        <v>702.1</v>
      </c>
    </row>
    <row r="2037" spans="1:10" x14ac:dyDescent="0.25">
      <c r="A2037"/>
      <c r="B2037" s="17"/>
      <c r="C2037" s="19">
        <v>2015</v>
      </c>
      <c r="D2037" s="30" t="s">
        <v>1868</v>
      </c>
      <c r="E2037" s="30" t="s">
        <v>1868</v>
      </c>
      <c r="F2037" s="10">
        <v>12705.2</v>
      </c>
      <c r="G2037" s="10">
        <v>1378.6</v>
      </c>
      <c r="H2037" s="11" t="s">
        <v>147</v>
      </c>
      <c r="I2037" s="33" t="s">
        <v>1867</v>
      </c>
      <c r="J2037" s="33" t="s">
        <v>1867</v>
      </c>
    </row>
    <row r="2038" spans="1:10" x14ac:dyDescent="0.25">
      <c r="A2038"/>
      <c r="B2038" s="17"/>
      <c r="C2038" s="19">
        <v>2016</v>
      </c>
      <c r="D2038" s="30" t="s">
        <v>1868</v>
      </c>
      <c r="E2038" s="30" t="s">
        <v>1868</v>
      </c>
      <c r="F2038" s="10">
        <v>15540.899999999998</v>
      </c>
      <c r="G2038" s="10">
        <v>4081.5</v>
      </c>
      <c r="H2038" s="11" t="s">
        <v>147</v>
      </c>
      <c r="I2038" s="33" t="s">
        <v>1867</v>
      </c>
      <c r="J2038" s="33" t="s">
        <v>1867</v>
      </c>
    </row>
    <row r="2039" spans="1:10" x14ac:dyDescent="0.25">
      <c r="A2039"/>
      <c r="B2039" s="17"/>
      <c r="C2039" s="19">
        <v>2017</v>
      </c>
      <c r="D2039" s="30" t="s">
        <v>1868</v>
      </c>
      <c r="E2039" s="30" t="s">
        <v>1868</v>
      </c>
      <c r="F2039" s="10">
        <v>15573.8</v>
      </c>
      <c r="G2039" s="10">
        <v>5243.8</v>
      </c>
      <c r="H2039" s="11" t="s">
        <v>147</v>
      </c>
      <c r="I2039" s="33" t="s">
        <v>1867</v>
      </c>
      <c r="J2039" s="33" t="s">
        <v>1867</v>
      </c>
    </row>
    <row r="2040" spans="1:10" x14ac:dyDescent="0.25">
      <c r="A2040"/>
      <c r="B2040" s="17"/>
      <c r="C2040" s="19">
        <v>2018</v>
      </c>
      <c r="D2040" s="30" t="s">
        <v>1868</v>
      </c>
      <c r="E2040" s="30" t="s">
        <v>1868</v>
      </c>
      <c r="F2040" s="10">
        <v>24329.200000000001</v>
      </c>
      <c r="G2040" s="10">
        <v>7664.2000000000007</v>
      </c>
      <c r="H2040" s="11" t="s">
        <v>147</v>
      </c>
      <c r="I2040" s="33" t="s">
        <v>1867</v>
      </c>
      <c r="J2040" s="33" t="s">
        <v>1867</v>
      </c>
    </row>
    <row r="2041" spans="1:10" x14ac:dyDescent="0.25">
      <c r="A2041" s="21" t="s">
        <v>761</v>
      </c>
      <c r="B2041" s="17" t="s">
        <v>762</v>
      </c>
      <c r="C2041" s="19">
        <v>2013</v>
      </c>
      <c r="D2041" s="30" t="s">
        <v>1868</v>
      </c>
      <c r="E2041" s="10">
        <v>151335.70000000001</v>
      </c>
      <c r="F2041" s="10">
        <v>115924.7</v>
      </c>
      <c r="G2041" s="10">
        <v>52472.4</v>
      </c>
      <c r="H2041" s="11" t="s">
        <v>147</v>
      </c>
      <c r="I2041" s="28">
        <v>5813.8</v>
      </c>
      <c r="J2041" s="28">
        <v>5813.8</v>
      </c>
    </row>
    <row r="2042" spans="1:10" x14ac:dyDescent="0.25">
      <c r="A2042" s="21" t="s">
        <v>763</v>
      </c>
      <c r="B2042" s="17"/>
      <c r="C2042" s="19">
        <v>2014</v>
      </c>
      <c r="D2042" s="30" t="s">
        <v>1868</v>
      </c>
      <c r="E2042" s="10">
        <v>135894</v>
      </c>
      <c r="F2042" s="10">
        <v>101119.6</v>
      </c>
      <c r="G2042" s="10">
        <v>29209.8</v>
      </c>
      <c r="H2042" s="11" t="s">
        <v>147</v>
      </c>
      <c r="I2042" s="28">
        <v>5188</v>
      </c>
      <c r="J2042" s="28">
        <v>5188</v>
      </c>
    </row>
    <row r="2043" spans="1:10" x14ac:dyDescent="0.25">
      <c r="A2043"/>
      <c r="B2043" s="17"/>
      <c r="C2043" s="19">
        <v>2015</v>
      </c>
      <c r="D2043" s="30" t="s">
        <v>1868</v>
      </c>
      <c r="E2043" s="10">
        <v>234706.3</v>
      </c>
      <c r="F2043" s="10">
        <v>192272.3</v>
      </c>
      <c r="G2043" s="10">
        <v>41681.700000000004</v>
      </c>
      <c r="H2043" s="11" t="s">
        <v>147</v>
      </c>
      <c r="I2043" s="28">
        <v>8056.9</v>
      </c>
      <c r="J2043" s="28">
        <v>8056.9</v>
      </c>
    </row>
    <row r="2044" spans="1:10" x14ac:dyDescent="0.25">
      <c r="A2044"/>
      <c r="B2044" s="17"/>
      <c r="C2044" s="19">
        <v>2016</v>
      </c>
      <c r="D2044" s="30" t="s">
        <v>1868</v>
      </c>
      <c r="E2044" s="10">
        <v>335182.7</v>
      </c>
      <c r="F2044" s="10">
        <v>314702.09999999998</v>
      </c>
      <c r="G2044" s="10">
        <v>92793.600000000006</v>
      </c>
      <c r="H2044" s="11" t="s">
        <v>147</v>
      </c>
      <c r="I2044" s="28">
        <v>9556</v>
      </c>
      <c r="J2044" s="28">
        <v>9556</v>
      </c>
    </row>
    <row r="2045" spans="1:10" x14ac:dyDescent="0.25">
      <c r="A2045"/>
      <c r="B2045" s="17"/>
      <c r="C2045" s="19">
        <v>2017</v>
      </c>
      <c r="D2045" s="30" t="s">
        <v>1868</v>
      </c>
      <c r="E2045" s="10">
        <v>300907.3</v>
      </c>
      <c r="F2045" s="10">
        <v>293635</v>
      </c>
      <c r="G2045" s="10">
        <v>67541.7</v>
      </c>
      <c r="H2045" s="11" t="s">
        <v>147</v>
      </c>
      <c r="I2045" s="28">
        <v>17727.099999999999</v>
      </c>
      <c r="J2045" s="28">
        <v>17727.099999999999</v>
      </c>
    </row>
    <row r="2046" spans="1:10" x14ac:dyDescent="0.25">
      <c r="A2046"/>
      <c r="B2046" s="17"/>
      <c r="C2046" s="19">
        <v>2018</v>
      </c>
      <c r="D2046" s="30" t="s">
        <v>1868</v>
      </c>
      <c r="E2046" s="30" t="s">
        <v>1867</v>
      </c>
      <c r="F2046" s="10">
        <v>355606.2</v>
      </c>
      <c r="G2046" s="30" t="s">
        <v>1867</v>
      </c>
      <c r="H2046" s="11" t="s">
        <v>147</v>
      </c>
      <c r="I2046" s="30" t="s">
        <v>1867</v>
      </c>
      <c r="J2046" s="30" t="s">
        <v>1867</v>
      </c>
    </row>
    <row r="2047" spans="1:10" x14ac:dyDescent="0.25">
      <c r="A2047" s="22" t="s">
        <v>761</v>
      </c>
      <c r="B2047" s="17" t="s">
        <v>764</v>
      </c>
      <c r="C2047" s="19">
        <v>2013</v>
      </c>
      <c r="D2047" s="30" t="s">
        <v>1868</v>
      </c>
      <c r="E2047" s="10">
        <v>151335.70000000001</v>
      </c>
      <c r="F2047" s="10">
        <v>115924.7</v>
      </c>
      <c r="G2047" s="10">
        <v>52472.4</v>
      </c>
      <c r="H2047" s="11" t="s">
        <v>147</v>
      </c>
      <c r="I2047" s="28">
        <v>5813.8</v>
      </c>
      <c r="J2047" s="28">
        <v>5813.8</v>
      </c>
    </row>
    <row r="2048" spans="1:10" x14ac:dyDescent="0.25">
      <c r="A2048" s="22" t="s">
        <v>763</v>
      </c>
      <c r="B2048" s="17"/>
      <c r="C2048" s="19">
        <v>2014</v>
      </c>
      <c r="D2048" s="30" t="s">
        <v>1868</v>
      </c>
      <c r="E2048" s="10">
        <v>135894</v>
      </c>
      <c r="F2048" s="10">
        <v>101119.6</v>
      </c>
      <c r="G2048" s="10">
        <v>29209.8</v>
      </c>
      <c r="H2048" s="11" t="s">
        <v>147</v>
      </c>
      <c r="I2048" s="28">
        <v>5188</v>
      </c>
      <c r="J2048" s="28">
        <v>5188</v>
      </c>
    </row>
    <row r="2049" spans="1:10" x14ac:dyDescent="0.25">
      <c r="A2049"/>
      <c r="B2049" s="17"/>
      <c r="C2049" s="19">
        <v>2015</v>
      </c>
      <c r="D2049" s="30" t="s">
        <v>1868</v>
      </c>
      <c r="E2049" s="10">
        <v>234706.3</v>
      </c>
      <c r="F2049" s="10">
        <v>192272.3</v>
      </c>
      <c r="G2049" s="10">
        <v>41681.700000000004</v>
      </c>
      <c r="H2049" s="11" t="s">
        <v>147</v>
      </c>
      <c r="I2049" s="28">
        <v>8056.9</v>
      </c>
      <c r="J2049" s="28">
        <v>8056.9</v>
      </c>
    </row>
    <row r="2050" spans="1:10" x14ac:dyDescent="0.25">
      <c r="A2050"/>
      <c r="B2050" s="17"/>
      <c r="C2050" s="19">
        <v>2016</v>
      </c>
      <c r="D2050" s="30" t="s">
        <v>1868</v>
      </c>
      <c r="E2050" s="10">
        <v>335182.7</v>
      </c>
      <c r="F2050" s="10">
        <v>314702.09999999998</v>
      </c>
      <c r="G2050" s="10">
        <v>92793.600000000006</v>
      </c>
      <c r="H2050" s="11" t="s">
        <v>147</v>
      </c>
      <c r="I2050" s="28">
        <v>9556</v>
      </c>
      <c r="J2050" s="28">
        <v>9556</v>
      </c>
    </row>
    <row r="2051" spans="1:10" x14ac:dyDescent="0.25">
      <c r="A2051"/>
      <c r="B2051" s="17"/>
      <c r="C2051" s="19">
        <v>2017</v>
      </c>
      <c r="D2051" s="30" t="s">
        <v>1868</v>
      </c>
      <c r="E2051" s="10">
        <v>300907.3</v>
      </c>
      <c r="F2051" s="10">
        <v>293635</v>
      </c>
      <c r="G2051" s="10">
        <v>67541.7</v>
      </c>
      <c r="H2051" s="11" t="s">
        <v>147</v>
      </c>
      <c r="I2051" s="28">
        <v>17727.099999999999</v>
      </c>
      <c r="J2051" s="28">
        <v>17727.099999999999</v>
      </c>
    </row>
    <row r="2052" spans="1:10" x14ac:dyDescent="0.25">
      <c r="A2052"/>
      <c r="B2052" s="17"/>
      <c r="C2052" s="19">
        <v>2018</v>
      </c>
      <c r="D2052" s="30" t="s">
        <v>1868</v>
      </c>
      <c r="E2052" s="30" t="s">
        <v>1867</v>
      </c>
      <c r="F2052" s="10">
        <v>355606.2</v>
      </c>
      <c r="G2052" s="30" t="s">
        <v>1867</v>
      </c>
      <c r="H2052" s="11" t="s">
        <v>147</v>
      </c>
      <c r="I2052" s="30" t="s">
        <v>1867</v>
      </c>
      <c r="J2052" s="30" t="s">
        <v>1867</v>
      </c>
    </row>
    <row r="2053" spans="1:10" x14ac:dyDescent="0.25">
      <c r="A2053" s="21" t="s">
        <v>765</v>
      </c>
      <c r="B2053" s="17" t="s">
        <v>766</v>
      </c>
      <c r="C2053" s="19">
        <v>2013</v>
      </c>
      <c r="D2053" s="30" t="s">
        <v>1868</v>
      </c>
      <c r="E2053" s="10">
        <v>191990.8</v>
      </c>
      <c r="F2053" s="10">
        <v>50722.600000000006</v>
      </c>
      <c r="G2053" s="10">
        <v>17681.7</v>
      </c>
      <c r="H2053" s="11" t="s">
        <v>147</v>
      </c>
      <c r="I2053" s="28">
        <v>6860.3</v>
      </c>
      <c r="J2053" s="28">
        <v>6860.3</v>
      </c>
    </row>
    <row r="2054" spans="1:10" x14ac:dyDescent="0.25">
      <c r="A2054"/>
      <c r="B2054" s="17"/>
      <c r="C2054" s="19">
        <v>2014</v>
      </c>
      <c r="D2054" s="30" t="s">
        <v>1868</v>
      </c>
      <c r="E2054" s="29" t="s">
        <v>1867</v>
      </c>
      <c r="F2054" s="10">
        <v>93155.199999999997</v>
      </c>
      <c r="G2054" s="10">
        <v>15440.900000000001</v>
      </c>
      <c r="H2054" s="11" t="s">
        <v>147</v>
      </c>
      <c r="I2054" s="11" t="s">
        <v>1867</v>
      </c>
      <c r="J2054" s="28">
        <v>6244.7000000000007</v>
      </c>
    </row>
    <row r="2055" spans="1:10" x14ac:dyDescent="0.25">
      <c r="A2055"/>
      <c r="B2055" s="17"/>
      <c r="C2055" s="19">
        <v>2015</v>
      </c>
      <c r="D2055" s="30" t="s">
        <v>1868</v>
      </c>
      <c r="E2055" s="10">
        <v>419973.2</v>
      </c>
      <c r="F2055" s="10">
        <v>101294.09999999999</v>
      </c>
      <c r="G2055" s="10">
        <v>23020.300000000003</v>
      </c>
      <c r="H2055" s="11" t="s">
        <v>147</v>
      </c>
      <c r="I2055" s="28">
        <v>9566.7000000000007</v>
      </c>
      <c r="J2055" s="28">
        <v>9566.7000000000007</v>
      </c>
    </row>
    <row r="2056" spans="1:10" x14ac:dyDescent="0.25">
      <c r="A2056"/>
      <c r="B2056" s="17"/>
      <c r="C2056" s="19">
        <v>2016</v>
      </c>
      <c r="D2056" s="30" t="s">
        <v>1868</v>
      </c>
      <c r="E2056" s="10">
        <v>547507.9</v>
      </c>
      <c r="F2056" s="10">
        <v>291739.8</v>
      </c>
      <c r="G2056" s="10">
        <v>20492.7</v>
      </c>
      <c r="H2056" s="11" t="s">
        <v>147</v>
      </c>
      <c r="I2056" s="28">
        <v>13141.2</v>
      </c>
      <c r="J2056" s="28">
        <v>13141.2</v>
      </c>
    </row>
    <row r="2057" spans="1:10" x14ac:dyDescent="0.25">
      <c r="A2057"/>
      <c r="B2057" s="17"/>
      <c r="C2057" s="19">
        <v>2017</v>
      </c>
      <c r="D2057" s="30" t="s">
        <v>1868</v>
      </c>
      <c r="E2057" s="33" t="s">
        <v>1867</v>
      </c>
      <c r="F2057" s="10">
        <v>272582.40000000002</v>
      </c>
      <c r="G2057" s="10">
        <v>24156</v>
      </c>
      <c r="H2057" s="11" t="s">
        <v>147</v>
      </c>
      <c r="I2057" s="33" t="s">
        <v>1867</v>
      </c>
      <c r="J2057" s="28">
        <v>13911.4</v>
      </c>
    </row>
    <row r="2058" spans="1:10" x14ac:dyDescent="0.25">
      <c r="A2058"/>
      <c r="B2058" s="17"/>
      <c r="C2058" s="19">
        <v>2018</v>
      </c>
      <c r="D2058" s="30" t="s">
        <v>1868</v>
      </c>
      <c r="E2058" s="10">
        <v>738281.8</v>
      </c>
      <c r="F2058" s="10">
        <v>502351.5</v>
      </c>
      <c r="G2058" s="10">
        <v>39739.5</v>
      </c>
      <c r="H2058" s="11" t="s">
        <v>147</v>
      </c>
      <c r="I2058" s="28">
        <v>14331.9</v>
      </c>
      <c r="J2058" s="28">
        <v>14331.9</v>
      </c>
    </row>
    <row r="2059" spans="1:10" x14ac:dyDescent="0.25">
      <c r="A2059" s="22" t="s">
        <v>765</v>
      </c>
      <c r="B2059" s="17" t="s">
        <v>767</v>
      </c>
      <c r="C2059" s="19">
        <v>2013</v>
      </c>
      <c r="D2059" s="30" t="s">
        <v>1868</v>
      </c>
      <c r="E2059" s="10">
        <v>191990.8</v>
      </c>
      <c r="F2059" s="10">
        <v>50722.600000000006</v>
      </c>
      <c r="G2059" s="10">
        <v>17681.7</v>
      </c>
      <c r="H2059" s="11" t="s">
        <v>147</v>
      </c>
      <c r="I2059" s="28">
        <v>6860.3</v>
      </c>
      <c r="J2059" s="28">
        <v>6860.3</v>
      </c>
    </row>
    <row r="2060" spans="1:10" x14ac:dyDescent="0.25">
      <c r="A2060"/>
      <c r="B2060" s="17"/>
      <c r="C2060" s="19">
        <v>2014</v>
      </c>
      <c r="D2060" s="30" t="s">
        <v>1868</v>
      </c>
      <c r="E2060" s="29" t="s">
        <v>1867</v>
      </c>
      <c r="F2060" s="10">
        <v>93155.199999999997</v>
      </c>
      <c r="G2060" s="10">
        <v>15440.900000000001</v>
      </c>
      <c r="H2060" s="11" t="s">
        <v>147</v>
      </c>
      <c r="I2060" s="11" t="s">
        <v>1867</v>
      </c>
      <c r="J2060" s="28">
        <v>6244.7000000000007</v>
      </c>
    </row>
    <row r="2061" spans="1:10" x14ac:dyDescent="0.25">
      <c r="A2061"/>
      <c r="B2061" s="17"/>
      <c r="C2061" s="19">
        <v>2015</v>
      </c>
      <c r="D2061" s="30" t="s">
        <v>1868</v>
      </c>
      <c r="E2061" s="10">
        <v>419973.2</v>
      </c>
      <c r="F2061" s="10">
        <v>101294.09999999999</v>
      </c>
      <c r="G2061" s="10">
        <v>23020.300000000003</v>
      </c>
      <c r="H2061" s="11" t="s">
        <v>147</v>
      </c>
      <c r="I2061" s="28">
        <v>9566.7000000000007</v>
      </c>
      <c r="J2061" s="28">
        <v>9566.7000000000007</v>
      </c>
    </row>
    <row r="2062" spans="1:10" x14ac:dyDescent="0.25">
      <c r="A2062"/>
      <c r="B2062" s="17"/>
      <c r="C2062" s="19">
        <v>2016</v>
      </c>
      <c r="D2062" s="30" t="s">
        <v>1868</v>
      </c>
      <c r="E2062" s="10">
        <v>547507.9</v>
      </c>
      <c r="F2062" s="10">
        <v>291739.8</v>
      </c>
      <c r="G2062" s="10">
        <v>20492.7</v>
      </c>
      <c r="H2062" s="11" t="s">
        <v>147</v>
      </c>
      <c r="I2062" s="28">
        <v>13141.2</v>
      </c>
      <c r="J2062" s="28">
        <v>13141.2</v>
      </c>
    </row>
    <row r="2063" spans="1:10" x14ac:dyDescent="0.25">
      <c r="A2063"/>
      <c r="B2063" s="17"/>
      <c r="C2063" s="19">
        <v>2017</v>
      </c>
      <c r="D2063" s="30" t="s">
        <v>1868</v>
      </c>
      <c r="E2063" s="33" t="s">
        <v>1867</v>
      </c>
      <c r="F2063" s="10">
        <v>272582.40000000002</v>
      </c>
      <c r="G2063" s="10">
        <v>24156</v>
      </c>
      <c r="H2063" s="11" t="s">
        <v>147</v>
      </c>
      <c r="I2063" s="33" t="s">
        <v>1867</v>
      </c>
      <c r="J2063" s="28">
        <v>13911.4</v>
      </c>
    </row>
    <row r="2064" spans="1:10" x14ac:dyDescent="0.25">
      <c r="A2064"/>
      <c r="B2064" s="17"/>
      <c r="C2064" s="19">
        <v>2018</v>
      </c>
      <c r="D2064" s="30" t="s">
        <v>1868</v>
      </c>
      <c r="E2064" s="10">
        <v>738281.8</v>
      </c>
      <c r="F2064" s="10">
        <v>502351.5</v>
      </c>
      <c r="G2064" s="10">
        <v>39739.5</v>
      </c>
      <c r="H2064" s="11" t="s">
        <v>147</v>
      </c>
      <c r="I2064" s="28">
        <v>14331.9</v>
      </c>
      <c r="J2064" s="28">
        <v>14331.9</v>
      </c>
    </row>
    <row r="2065" spans="1:10" x14ac:dyDescent="0.25">
      <c r="A2065" s="21" t="s">
        <v>768</v>
      </c>
      <c r="B2065" s="17" t="s">
        <v>769</v>
      </c>
      <c r="C2065" s="19">
        <v>2013</v>
      </c>
      <c r="D2065" s="30" t="s">
        <v>1868</v>
      </c>
      <c r="E2065" s="30" t="s">
        <v>1868</v>
      </c>
      <c r="F2065" s="34" t="s">
        <v>1867</v>
      </c>
      <c r="G2065" s="34" t="s">
        <v>1867</v>
      </c>
      <c r="H2065" s="11" t="s">
        <v>147</v>
      </c>
      <c r="I2065" s="11" t="s">
        <v>1867</v>
      </c>
      <c r="J2065" s="11" t="s">
        <v>1867</v>
      </c>
    </row>
    <row r="2066" spans="1:10" x14ac:dyDescent="0.25">
      <c r="A2066"/>
      <c r="B2066" s="17"/>
      <c r="C2066" s="19">
        <v>2014</v>
      </c>
      <c r="D2066" s="30" t="s">
        <v>1868</v>
      </c>
      <c r="E2066" s="30" t="s">
        <v>1868</v>
      </c>
      <c r="F2066" s="10">
        <v>12050.3</v>
      </c>
      <c r="G2066" s="29" t="s">
        <v>1867</v>
      </c>
      <c r="H2066" s="11" t="s">
        <v>147</v>
      </c>
      <c r="I2066" s="11" t="s">
        <v>1867</v>
      </c>
      <c r="J2066" s="11" t="s">
        <v>1867</v>
      </c>
    </row>
    <row r="2067" spans="1:10" x14ac:dyDescent="0.25">
      <c r="A2067"/>
      <c r="B2067" s="17"/>
      <c r="C2067" s="19">
        <v>2015</v>
      </c>
      <c r="D2067" s="30" t="s">
        <v>1868</v>
      </c>
      <c r="E2067" s="30" t="s">
        <v>1868</v>
      </c>
      <c r="F2067" s="33" t="s">
        <v>1867</v>
      </c>
      <c r="G2067" s="11" t="s">
        <v>1867</v>
      </c>
      <c r="H2067" s="11" t="s">
        <v>147</v>
      </c>
      <c r="I2067" s="11" t="s">
        <v>1867</v>
      </c>
      <c r="J2067" s="11" t="s">
        <v>1867</v>
      </c>
    </row>
    <row r="2068" spans="1:10" x14ac:dyDescent="0.25">
      <c r="A2068"/>
      <c r="B2068" s="17"/>
      <c r="C2068" s="19">
        <v>2016</v>
      </c>
      <c r="D2068" s="30" t="s">
        <v>1868</v>
      </c>
      <c r="E2068" s="30" t="s">
        <v>1868</v>
      </c>
      <c r="F2068" s="10">
        <v>12432.1</v>
      </c>
      <c r="G2068" s="33" t="s">
        <v>1867</v>
      </c>
      <c r="H2068" s="11" t="s">
        <v>147</v>
      </c>
      <c r="I2068" s="11" t="s">
        <v>1867</v>
      </c>
      <c r="J2068" s="11" t="s">
        <v>1867</v>
      </c>
    </row>
    <row r="2069" spans="1:10" x14ac:dyDescent="0.25">
      <c r="A2069"/>
      <c r="B2069" s="17"/>
      <c r="C2069" s="19">
        <v>2017</v>
      </c>
      <c r="D2069" s="30" t="s">
        <v>1868</v>
      </c>
      <c r="E2069" s="30" t="s">
        <v>1868</v>
      </c>
      <c r="F2069" s="33" t="s">
        <v>1867</v>
      </c>
      <c r="G2069" s="33" t="s">
        <v>1867</v>
      </c>
      <c r="H2069" s="11" t="s">
        <v>147</v>
      </c>
      <c r="I2069" s="11" t="s">
        <v>147</v>
      </c>
      <c r="J2069" s="11" t="s">
        <v>147</v>
      </c>
    </row>
    <row r="2070" spans="1:10" x14ac:dyDescent="0.25">
      <c r="A2070"/>
      <c r="B2070" s="17"/>
      <c r="C2070" s="19">
        <v>2018</v>
      </c>
      <c r="D2070" s="30" t="s">
        <v>1868</v>
      </c>
      <c r="E2070" s="30" t="s">
        <v>1868</v>
      </c>
      <c r="F2070" s="10">
        <v>5806</v>
      </c>
      <c r="G2070" s="10">
        <v>1592.2</v>
      </c>
      <c r="H2070" s="11" t="s">
        <v>147</v>
      </c>
      <c r="I2070" s="11" t="s">
        <v>147</v>
      </c>
      <c r="J2070" s="11" t="s">
        <v>147</v>
      </c>
    </row>
    <row r="2071" spans="1:10" x14ac:dyDescent="0.25">
      <c r="A2071" s="22" t="s">
        <v>768</v>
      </c>
      <c r="B2071" s="17" t="s">
        <v>770</v>
      </c>
      <c r="C2071" s="19">
        <v>2013</v>
      </c>
      <c r="D2071" s="30" t="s">
        <v>1868</v>
      </c>
      <c r="E2071" s="30" t="s">
        <v>1868</v>
      </c>
      <c r="F2071" s="34" t="s">
        <v>1867</v>
      </c>
      <c r="G2071" s="34" t="s">
        <v>1867</v>
      </c>
      <c r="H2071" s="11" t="s">
        <v>147</v>
      </c>
      <c r="I2071" s="11" t="s">
        <v>1867</v>
      </c>
      <c r="J2071" s="11" t="s">
        <v>1867</v>
      </c>
    </row>
    <row r="2072" spans="1:10" x14ac:dyDescent="0.25">
      <c r="A2072"/>
      <c r="B2072" s="17"/>
      <c r="C2072" s="19">
        <v>2014</v>
      </c>
      <c r="D2072" s="30" t="s">
        <v>1868</v>
      </c>
      <c r="E2072" s="30" t="s">
        <v>1868</v>
      </c>
      <c r="F2072" s="10">
        <v>12050.3</v>
      </c>
      <c r="G2072" s="29" t="s">
        <v>1867</v>
      </c>
      <c r="H2072" s="11" t="s">
        <v>147</v>
      </c>
      <c r="I2072" s="11" t="s">
        <v>1867</v>
      </c>
      <c r="J2072" s="11" t="s">
        <v>1867</v>
      </c>
    </row>
    <row r="2073" spans="1:10" x14ac:dyDescent="0.25">
      <c r="A2073"/>
      <c r="B2073" s="17"/>
      <c r="C2073" s="19">
        <v>2015</v>
      </c>
      <c r="D2073" s="30" t="s">
        <v>1868</v>
      </c>
      <c r="E2073" s="30" t="s">
        <v>1868</v>
      </c>
      <c r="F2073" s="33" t="s">
        <v>1867</v>
      </c>
      <c r="G2073" s="11" t="s">
        <v>1867</v>
      </c>
      <c r="H2073" s="11" t="s">
        <v>147</v>
      </c>
      <c r="I2073" s="11" t="s">
        <v>1867</v>
      </c>
      <c r="J2073" s="11" t="s">
        <v>1867</v>
      </c>
    </row>
    <row r="2074" spans="1:10" x14ac:dyDescent="0.25">
      <c r="A2074"/>
      <c r="B2074" s="17"/>
      <c r="C2074" s="19">
        <v>2016</v>
      </c>
      <c r="D2074" s="30" t="s">
        <v>1868</v>
      </c>
      <c r="E2074" s="30" t="s">
        <v>1868</v>
      </c>
      <c r="F2074" s="10">
        <v>12432.1</v>
      </c>
      <c r="G2074" s="33" t="s">
        <v>1867</v>
      </c>
      <c r="H2074" s="11" t="s">
        <v>147</v>
      </c>
      <c r="I2074" s="11" t="s">
        <v>1867</v>
      </c>
      <c r="J2074" s="11" t="s">
        <v>1867</v>
      </c>
    </row>
    <row r="2075" spans="1:10" x14ac:dyDescent="0.25">
      <c r="A2075"/>
      <c r="B2075" s="17"/>
      <c r="C2075" s="19">
        <v>2017</v>
      </c>
      <c r="D2075" s="30" t="s">
        <v>1868</v>
      </c>
      <c r="E2075" s="30" t="s">
        <v>1868</v>
      </c>
      <c r="F2075" s="33" t="s">
        <v>1867</v>
      </c>
      <c r="G2075" s="33" t="s">
        <v>1867</v>
      </c>
      <c r="H2075" s="11" t="s">
        <v>147</v>
      </c>
      <c r="I2075" s="11" t="s">
        <v>147</v>
      </c>
      <c r="J2075" s="11" t="s">
        <v>147</v>
      </c>
    </row>
    <row r="2076" spans="1:10" x14ac:dyDescent="0.25">
      <c r="A2076"/>
      <c r="B2076" s="17"/>
      <c r="C2076" s="19">
        <v>2018</v>
      </c>
      <c r="D2076" s="30" t="s">
        <v>1868</v>
      </c>
      <c r="E2076" s="30" t="s">
        <v>1868</v>
      </c>
      <c r="F2076" s="10">
        <v>5806</v>
      </c>
      <c r="G2076" s="10">
        <v>1592.2</v>
      </c>
      <c r="H2076" s="11" t="s">
        <v>147</v>
      </c>
      <c r="I2076" s="11" t="s">
        <v>147</v>
      </c>
      <c r="J2076" s="11" t="s">
        <v>147</v>
      </c>
    </row>
    <row r="2077" spans="1:10" x14ac:dyDescent="0.25">
      <c r="A2077" s="20" t="s">
        <v>87</v>
      </c>
      <c r="B2077" s="17" t="s">
        <v>771</v>
      </c>
      <c r="C2077" s="19">
        <v>2013</v>
      </c>
      <c r="D2077" s="34" t="s">
        <v>1867</v>
      </c>
      <c r="E2077" s="34" t="s">
        <v>1867</v>
      </c>
      <c r="F2077" s="10">
        <v>1915800.9</v>
      </c>
      <c r="G2077" s="10">
        <v>542500.9</v>
      </c>
      <c r="H2077" s="11" t="s">
        <v>147</v>
      </c>
      <c r="I2077" s="28">
        <v>67836.2</v>
      </c>
      <c r="J2077" s="28">
        <v>58463.4</v>
      </c>
    </row>
    <row r="2078" spans="1:10" x14ac:dyDescent="0.25">
      <c r="A2078"/>
      <c r="B2078" s="17"/>
      <c r="C2078" s="19">
        <v>2014</v>
      </c>
      <c r="D2078" s="29" t="s">
        <v>1867</v>
      </c>
      <c r="E2078" s="29" t="s">
        <v>1867</v>
      </c>
      <c r="F2078" s="10">
        <v>1920185.8</v>
      </c>
      <c r="G2078" s="10">
        <v>602404.80000000005</v>
      </c>
      <c r="H2078" s="11" t="s">
        <v>147</v>
      </c>
      <c r="I2078" s="28">
        <v>88678.2</v>
      </c>
      <c r="J2078" s="28">
        <v>72540.5</v>
      </c>
    </row>
    <row r="2079" spans="1:10" x14ac:dyDescent="0.25">
      <c r="A2079"/>
      <c r="B2079" s="17"/>
      <c r="C2079" s="19">
        <v>2015</v>
      </c>
      <c r="D2079" s="33" t="s">
        <v>1867</v>
      </c>
      <c r="E2079" s="33" t="s">
        <v>1867</v>
      </c>
      <c r="F2079" s="10">
        <v>2736520</v>
      </c>
      <c r="G2079" s="10">
        <v>788649.5</v>
      </c>
      <c r="H2079" s="11" t="s">
        <v>147</v>
      </c>
      <c r="I2079" s="28">
        <v>133309.6</v>
      </c>
      <c r="J2079" s="28">
        <v>114971.4</v>
      </c>
    </row>
    <row r="2080" spans="1:10" x14ac:dyDescent="0.25">
      <c r="A2080"/>
      <c r="B2080" s="17"/>
      <c r="C2080" s="19">
        <v>2016</v>
      </c>
      <c r="D2080" s="33" t="s">
        <v>1867</v>
      </c>
      <c r="E2080" s="10">
        <v>18257379.600000001</v>
      </c>
      <c r="F2080" s="10">
        <v>4001922.6</v>
      </c>
      <c r="G2080" s="10">
        <v>1206506.8</v>
      </c>
      <c r="H2080" s="11" t="s">
        <v>147</v>
      </c>
      <c r="I2080" s="28">
        <v>221214.5</v>
      </c>
      <c r="J2080" s="28">
        <v>193865.9</v>
      </c>
    </row>
    <row r="2081" spans="1:10" x14ac:dyDescent="0.25">
      <c r="A2081"/>
      <c r="B2081" s="17"/>
      <c r="C2081" s="19">
        <v>2017</v>
      </c>
      <c r="D2081" s="10">
        <v>9745857.6999999993</v>
      </c>
      <c r="E2081" s="10">
        <v>22595166.199999999</v>
      </c>
      <c r="F2081" s="10">
        <v>5316150.3</v>
      </c>
      <c r="G2081" s="10">
        <v>1800100.4000000001</v>
      </c>
      <c r="H2081" s="11" t="s">
        <v>147</v>
      </c>
      <c r="I2081" s="28">
        <v>336079.3</v>
      </c>
      <c r="J2081" s="28">
        <v>306033.3</v>
      </c>
    </row>
    <row r="2082" spans="1:10" x14ac:dyDescent="0.25">
      <c r="A2082"/>
      <c r="B2082" s="17"/>
      <c r="C2082" s="19">
        <v>2018</v>
      </c>
      <c r="D2082" s="30" t="s">
        <v>1867</v>
      </c>
      <c r="E2082" s="30" t="s">
        <v>1867</v>
      </c>
      <c r="F2082" s="10">
        <v>6558678.5</v>
      </c>
      <c r="G2082" s="10">
        <v>1981744</v>
      </c>
      <c r="H2082" s="11" t="s">
        <v>147</v>
      </c>
      <c r="I2082" s="28">
        <v>440562.9</v>
      </c>
      <c r="J2082" s="28">
        <v>410245.1</v>
      </c>
    </row>
    <row r="2083" spans="1:10" x14ac:dyDescent="0.25">
      <c r="A2083" s="21" t="s">
        <v>772</v>
      </c>
      <c r="B2083" s="17" t="s">
        <v>773</v>
      </c>
      <c r="C2083" s="19">
        <v>2013</v>
      </c>
      <c r="D2083" s="10">
        <v>5539405</v>
      </c>
      <c r="E2083" s="10">
        <v>4530004.5</v>
      </c>
      <c r="F2083" s="10">
        <v>1021455.3999999999</v>
      </c>
      <c r="G2083" s="10">
        <v>226606.2</v>
      </c>
      <c r="H2083" s="11" t="s">
        <v>147</v>
      </c>
      <c r="I2083" s="28">
        <v>16607.099999999999</v>
      </c>
      <c r="J2083" s="28">
        <v>16607.099999999999</v>
      </c>
    </row>
    <row r="2084" spans="1:10" x14ac:dyDescent="0.25">
      <c r="A2084" s="21" t="s">
        <v>774</v>
      </c>
      <c r="B2084" s="17"/>
      <c r="C2084" s="19">
        <v>2014</v>
      </c>
      <c r="D2084" s="10">
        <v>3695504</v>
      </c>
      <c r="E2084" s="10">
        <v>3883098.1</v>
      </c>
      <c r="F2084" s="10">
        <v>1160504.2</v>
      </c>
      <c r="G2084" s="10">
        <v>272452</v>
      </c>
      <c r="H2084" s="11" t="s">
        <v>147</v>
      </c>
      <c r="I2084" s="28">
        <v>22641</v>
      </c>
      <c r="J2084" s="28">
        <v>19891.8</v>
      </c>
    </row>
    <row r="2085" spans="1:10" x14ac:dyDescent="0.25">
      <c r="A2085"/>
      <c r="B2085" s="17"/>
      <c r="C2085" s="19">
        <v>2015</v>
      </c>
      <c r="D2085" s="33" t="s">
        <v>1867</v>
      </c>
      <c r="E2085" s="33" t="s">
        <v>1867</v>
      </c>
      <c r="F2085" s="10">
        <v>1558858.5</v>
      </c>
      <c r="G2085" s="10">
        <v>383496.7</v>
      </c>
      <c r="H2085" s="11" t="s">
        <v>147</v>
      </c>
      <c r="I2085" s="28">
        <v>36617.599999999999</v>
      </c>
      <c r="J2085" s="28">
        <f>35199.3-0.1</f>
        <v>35199.200000000004</v>
      </c>
    </row>
    <row r="2086" spans="1:10" x14ac:dyDescent="0.25">
      <c r="A2086"/>
      <c r="B2086" s="17"/>
      <c r="C2086" s="19">
        <v>2016</v>
      </c>
      <c r="D2086" s="33" t="s">
        <v>1867</v>
      </c>
      <c r="E2086" s="10">
        <v>4766265</v>
      </c>
      <c r="F2086" s="10">
        <v>2032430.6000000003</v>
      </c>
      <c r="G2086" s="10">
        <v>595690.70000000007</v>
      </c>
      <c r="H2086" s="11" t="s">
        <v>147</v>
      </c>
      <c r="I2086" s="28">
        <v>55156.3</v>
      </c>
      <c r="J2086" s="28">
        <v>51480</v>
      </c>
    </row>
    <row r="2087" spans="1:10" x14ac:dyDescent="0.25">
      <c r="A2087"/>
      <c r="B2087" s="17"/>
      <c r="C2087" s="19">
        <v>2017</v>
      </c>
      <c r="D2087" s="33" t="s">
        <v>1867</v>
      </c>
      <c r="E2087" s="33" t="s">
        <v>1867</v>
      </c>
      <c r="F2087" s="10">
        <v>2527109.1</v>
      </c>
      <c r="G2087" s="10">
        <v>783191.39999999991</v>
      </c>
      <c r="H2087" s="11" t="s">
        <v>147</v>
      </c>
      <c r="I2087" s="28">
        <v>82279.399999999994</v>
      </c>
      <c r="J2087" s="28">
        <v>78016.7</v>
      </c>
    </row>
    <row r="2088" spans="1:10" x14ac:dyDescent="0.25">
      <c r="A2088"/>
      <c r="B2088" s="17"/>
      <c r="C2088" s="19">
        <v>2018</v>
      </c>
      <c r="D2088" s="30" t="s">
        <v>1867</v>
      </c>
      <c r="E2088" s="30" t="s">
        <v>1867</v>
      </c>
      <c r="F2088" s="10">
        <v>2939616.8</v>
      </c>
      <c r="G2088" s="10">
        <v>762131.9</v>
      </c>
      <c r="H2088" s="11" t="s">
        <v>147</v>
      </c>
      <c r="I2088" s="28">
        <v>97523.3</v>
      </c>
      <c r="J2088" s="28">
        <v>92832.4</v>
      </c>
    </row>
    <row r="2089" spans="1:10" x14ac:dyDescent="0.25">
      <c r="A2089" s="22" t="s">
        <v>775</v>
      </c>
      <c r="B2089" s="17" t="s">
        <v>776</v>
      </c>
      <c r="C2089" s="19">
        <v>2013</v>
      </c>
      <c r="D2089" s="10">
        <v>5539405</v>
      </c>
      <c r="E2089" s="10">
        <v>1679359.9</v>
      </c>
      <c r="F2089" s="10">
        <v>199056.1</v>
      </c>
      <c r="G2089" s="10">
        <v>39992.400000000001</v>
      </c>
      <c r="H2089" s="11" t="s">
        <v>147</v>
      </c>
      <c r="I2089" s="28">
        <v>6046.5</v>
      </c>
      <c r="J2089" s="28">
        <v>6046.5</v>
      </c>
    </row>
    <row r="2090" spans="1:10" x14ac:dyDescent="0.25">
      <c r="A2090"/>
      <c r="B2090" s="17"/>
      <c r="C2090" s="19">
        <v>2014</v>
      </c>
      <c r="D2090" s="10">
        <v>3695504</v>
      </c>
      <c r="E2090" s="10">
        <v>1182018.9000000001</v>
      </c>
      <c r="F2090" s="10">
        <v>187646.4</v>
      </c>
      <c r="G2090" s="10">
        <v>54166.9</v>
      </c>
      <c r="H2090" s="11" t="s">
        <v>147</v>
      </c>
      <c r="I2090" s="28">
        <v>7979.6</v>
      </c>
      <c r="J2090" s="28">
        <v>7979.6</v>
      </c>
    </row>
    <row r="2091" spans="1:10" x14ac:dyDescent="0.25">
      <c r="A2091"/>
      <c r="B2091" s="17"/>
      <c r="C2091" s="19">
        <v>2015</v>
      </c>
      <c r="D2091" s="33" t="s">
        <v>1867</v>
      </c>
      <c r="E2091" s="33" t="s">
        <v>1867</v>
      </c>
      <c r="F2091" s="10">
        <v>381338.9</v>
      </c>
      <c r="G2091" s="10">
        <v>103149.4</v>
      </c>
      <c r="H2091" s="11" t="s">
        <v>147</v>
      </c>
      <c r="I2091" s="28">
        <v>9370.4</v>
      </c>
      <c r="J2091" s="28">
        <v>9370.4</v>
      </c>
    </row>
    <row r="2092" spans="1:10" x14ac:dyDescent="0.25">
      <c r="A2092"/>
      <c r="B2092" s="17"/>
      <c r="C2092" s="19">
        <v>2016</v>
      </c>
      <c r="D2092" s="33" t="s">
        <v>1867</v>
      </c>
      <c r="E2092" s="10">
        <v>2157957.9</v>
      </c>
      <c r="F2092" s="10">
        <v>517751.8</v>
      </c>
      <c r="G2092" s="10">
        <v>241200.09999999998</v>
      </c>
      <c r="H2092" s="11" t="s">
        <v>147</v>
      </c>
      <c r="I2092" s="28">
        <v>16247.3</v>
      </c>
      <c r="J2092" s="28">
        <v>16247.3</v>
      </c>
    </row>
    <row r="2093" spans="1:10" x14ac:dyDescent="0.25">
      <c r="A2093"/>
      <c r="B2093" s="17"/>
      <c r="C2093" s="19">
        <v>2017</v>
      </c>
      <c r="D2093" s="33" t="s">
        <v>1867</v>
      </c>
      <c r="E2093" s="33" t="s">
        <v>1867</v>
      </c>
      <c r="F2093" s="10">
        <v>561225.1</v>
      </c>
      <c r="G2093" s="10">
        <v>223369.8</v>
      </c>
      <c r="H2093" s="11" t="s">
        <v>147</v>
      </c>
      <c r="I2093" s="28">
        <v>18641.5</v>
      </c>
      <c r="J2093" s="28">
        <v>18641.5</v>
      </c>
    </row>
    <row r="2094" spans="1:10" x14ac:dyDescent="0.25">
      <c r="A2094"/>
      <c r="B2094" s="17"/>
      <c r="C2094" s="19">
        <v>2018</v>
      </c>
      <c r="D2094" s="30" t="s">
        <v>1867</v>
      </c>
      <c r="E2094" s="30" t="s">
        <v>1867</v>
      </c>
      <c r="F2094" s="10">
        <v>881088</v>
      </c>
      <c r="G2094" s="10">
        <v>243428.5</v>
      </c>
      <c r="H2094" s="11" t="s">
        <v>147</v>
      </c>
      <c r="I2094" s="28">
        <v>20165.3</v>
      </c>
      <c r="J2094" s="28">
        <v>20165.3</v>
      </c>
    </row>
    <row r="2095" spans="1:10" x14ac:dyDescent="0.25">
      <c r="A2095" s="22" t="s">
        <v>777</v>
      </c>
      <c r="B2095" s="17" t="s">
        <v>778</v>
      </c>
      <c r="C2095" s="19">
        <v>2013</v>
      </c>
      <c r="D2095" s="30" t="s">
        <v>1868</v>
      </c>
      <c r="E2095" s="10">
        <v>2850644.6</v>
      </c>
      <c r="F2095" s="10">
        <v>822399.29999999993</v>
      </c>
      <c r="G2095" s="10">
        <v>186613.80000000002</v>
      </c>
      <c r="H2095" s="11" t="s">
        <v>147</v>
      </c>
      <c r="I2095" s="28">
        <v>10560.6</v>
      </c>
      <c r="J2095" s="28">
        <v>10560.6</v>
      </c>
    </row>
    <row r="2096" spans="1:10" x14ac:dyDescent="0.25">
      <c r="A2096"/>
      <c r="B2096" s="17"/>
      <c r="C2096" s="19">
        <v>2014</v>
      </c>
      <c r="D2096" s="30" t="s">
        <v>1868</v>
      </c>
      <c r="E2096" s="10">
        <v>2701079.2</v>
      </c>
      <c r="F2096" s="10">
        <v>972857.8</v>
      </c>
      <c r="G2096" s="10">
        <v>218285.10000000003</v>
      </c>
      <c r="H2096" s="11" t="s">
        <v>147</v>
      </c>
      <c r="I2096" s="28">
        <v>14661.4</v>
      </c>
      <c r="J2096" s="28">
        <v>11912.2</v>
      </c>
    </row>
    <row r="2097" spans="1:10" x14ac:dyDescent="0.25">
      <c r="A2097"/>
      <c r="B2097" s="17"/>
      <c r="C2097" s="19">
        <v>2015</v>
      </c>
      <c r="D2097" s="30" t="s">
        <v>1868</v>
      </c>
      <c r="E2097" s="10">
        <v>2960500.7</v>
      </c>
      <c r="F2097" s="10">
        <v>1177519.5999999999</v>
      </c>
      <c r="G2097" s="10">
        <v>280347.3</v>
      </c>
      <c r="H2097" s="11" t="s">
        <v>147</v>
      </c>
      <c r="I2097" s="28">
        <v>27247.200000000001</v>
      </c>
      <c r="J2097" s="28">
        <f>25829-0.2</f>
        <v>25828.799999999999</v>
      </c>
    </row>
    <row r="2098" spans="1:10" x14ac:dyDescent="0.25">
      <c r="A2098"/>
      <c r="B2098" s="17"/>
      <c r="C2098" s="19">
        <v>2016</v>
      </c>
      <c r="D2098" s="30" t="s">
        <v>1868</v>
      </c>
      <c r="E2098" s="10">
        <v>2608307.1</v>
      </c>
      <c r="F2098" s="10">
        <v>1514678.7999999998</v>
      </c>
      <c r="G2098" s="10">
        <v>354490.60000000003</v>
      </c>
      <c r="H2098" s="11" t="s">
        <v>147</v>
      </c>
      <c r="I2098" s="28">
        <v>38909</v>
      </c>
      <c r="J2098" s="28">
        <v>35232.699999999997</v>
      </c>
    </row>
    <row r="2099" spans="1:10" x14ac:dyDescent="0.25">
      <c r="A2099"/>
      <c r="B2099" s="17"/>
      <c r="C2099" s="19">
        <v>2017</v>
      </c>
      <c r="D2099" s="30" t="s">
        <v>1868</v>
      </c>
      <c r="E2099" s="10">
        <v>3792427.9</v>
      </c>
      <c r="F2099" s="10">
        <v>1965884</v>
      </c>
      <c r="G2099" s="10">
        <v>559821.6</v>
      </c>
      <c r="H2099" s="11" t="s">
        <v>147</v>
      </c>
      <c r="I2099" s="28">
        <v>63637.9</v>
      </c>
      <c r="J2099" s="28">
        <v>59375.199999999997</v>
      </c>
    </row>
    <row r="2100" spans="1:10" x14ac:dyDescent="0.25">
      <c r="A2100"/>
      <c r="B2100" s="17"/>
      <c r="C2100" s="19">
        <v>2018</v>
      </c>
      <c r="D2100" s="30" t="s">
        <v>1868</v>
      </c>
      <c r="E2100" s="10">
        <v>5025633.9000000004</v>
      </c>
      <c r="F2100" s="10">
        <v>2058528.8</v>
      </c>
      <c r="G2100" s="10">
        <v>518703.4</v>
      </c>
      <c r="H2100" s="11" t="s">
        <v>147</v>
      </c>
      <c r="I2100" s="28">
        <v>77358</v>
      </c>
      <c r="J2100" s="28">
        <v>72667.100000000006</v>
      </c>
    </row>
    <row r="2101" spans="1:10" x14ac:dyDescent="0.25">
      <c r="A2101" s="21" t="s">
        <v>779</v>
      </c>
      <c r="B2101" s="17" t="s">
        <v>780</v>
      </c>
      <c r="C2101" s="19">
        <v>2013</v>
      </c>
      <c r="D2101" s="34" t="s">
        <v>1867</v>
      </c>
      <c r="E2101" s="34" t="s">
        <v>1867</v>
      </c>
      <c r="F2101" s="10">
        <v>45624.900000000009</v>
      </c>
      <c r="G2101" s="34" t="s">
        <v>1867</v>
      </c>
      <c r="H2101" s="11" t="s">
        <v>147</v>
      </c>
      <c r="I2101" s="28">
        <v>1715.8</v>
      </c>
      <c r="J2101" s="11" t="s">
        <v>1867</v>
      </c>
    </row>
    <row r="2102" spans="1:10" x14ac:dyDescent="0.25">
      <c r="A2102"/>
      <c r="B2102" s="17"/>
      <c r="C2102" s="19">
        <v>2014</v>
      </c>
      <c r="D2102" s="30" t="s">
        <v>1868</v>
      </c>
      <c r="E2102" s="10">
        <v>1982767.5</v>
      </c>
      <c r="F2102" s="10">
        <v>47390.299999999996</v>
      </c>
      <c r="G2102" s="10">
        <v>9177.7000000000007</v>
      </c>
      <c r="H2102" s="11" t="s">
        <v>147</v>
      </c>
      <c r="I2102" s="28">
        <v>1134.7</v>
      </c>
      <c r="J2102" s="28">
        <v>1134.7</v>
      </c>
    </row>
    <row r="2103" spans="1:10" x14ac:dyDescent="0.25">
      <c r="A2103"/>
      <c r="B2103" s="17"/>
      <c r="C2103" s="19">
        <v>2015</v>
      </c>
      <c r="D2103" s="30" t="s">
        <v>1868</v>
      </c>
      <c r="E2103" s="10">
        <v>2206812.2999999998</v>
      </c>
      <c r="F2103" s="10">
        <v>220859.6</v>
      </c>
      <c r="G2103" s="10">
        <v>16719.2</v>
      </c>
      <c r="H2103" s="11" t="s">
        <v>147</v>
      </c>
      <c r="I2103" s="28">
        <v>838</v>
      </c>
      <c r="J2103" s="28">
        <v>838</v>
      </c>
    </row>
    <row r="2104" spans="1:10" x14ac:dyDescent="0.25">
      <c r="A2104"/>
      <c r="B2104" s="17"/>
      <c r="C2104" s="19">
        <v>2016</v>
      </c>
      <c r="D2104" s="33" t="s">
        <v>1867</v>
      </c>
      <c r="E2104" s="10">
        <v>1325319.6000000001</v>
      </c>
      <c r="F2104" s="10">
        <v>29979.499999999996</v>
      </c>
      <c r="G2104" s="10">
        <v>10768.400000000001</v>
      </c>
      <c r="H2104" s="11" t="s">
        <v>147</v>
      </c>
      <c r="I2104" s="28">
        <v>2400.3000000000002</v>
      </c>
      <c r="J2104" s="28">
        <v>2400.3000000000002</v>
      </c>
    </row>
    <row r="2105" spans="1:10" x14ac:dyDescent="0.25">
      <c r="A2105"/>
      <c r="B2105" s="17"/>
      <c r="C2105" s="19">
        <v>2017</v>
      </c>
      <c r="D2105" s="33" t="s">
        <v>1867</v>
      </c>
      <c r="E2105" s="10">
        <v>1970559.7</v>
      </c>
      <c r="F2105" s="10">
        <v>33082.400000000001</v>
      </c>
      <c r="G2105" s="10">
        <v>25579.399999999998</v>
      </c>
      <c r="H2105" s="11" t="s">
        <v>147</v>
      </c>
      <c r="I2105" s="33" t="s">
        <v>1867</v>
      </c>
      <c r="J2105" s="33" t="s">
        <v>1867</v>
      </c>
    </row>
    <row r="2106" spans="1:10" x14ac:dyDescent="0.25">
      <c r="A2106"/>
      <c r="B2106" s="17"/>
      <c r="C2106" s="19">
        <v>2018</v>
      </c>
      <c r="D2106" s="30" t="s">
        <v>1868</v>
      </c>
      <c r="E2106" s="10">
        <v>2917060.3</v>
      </c>
      <c r="F2106" s="10">
        <v>111086.20000000001</v>
      </c>
      <c r="G2106" s="10">
        <v>75229.600000000006</v>
      </c>
      <c r="H2106" s="11" t="s">
        <v>147</v>
      </c>
      <c r="I2106" s="28">
        <v>4576.1000000000004</v>
      </c>
      <c r="J2106" s="28">
        <v>4576.1000000000004</v>
      </c>
    </row>
    <row r="2107" spans="1:10" x14ac:dyDescent="0.25">
      <c r="A2107" s="22" t="s">
        <v>779</v>
      </c>
      <c r="B2107" s="17" t="s">
        <v>781</v>
      </c>
      <c r="C2107" s="19">
        <v>2013</v>
      </c>
      <c r="D2107" s="34" t="s">
        <v>1867</v>
      </c>
      <c r="E2107" s="34" t="s">
        <v>1867</v>
      </c>
      <c r="F2107" s="10">
        <v>45624.900000000009</v>
      </c>
      <c r="G2107" s="34" t="s">
        <v>1867</v>
      </c>
      <c r="H2107" s="11" t="s">
        <v>147</v>
      </c>
      <c r="I2107" s="28">
        <v>1715.8</v>
      </c>
      <c r="J2107" s="11" t="s">
        <v>1867</v>
      </c>
    </row>
    <row r="2108" spans="1:10" x14ac:dyDescent="0.25">
      <c r="A2108"/>
      <c r="B2108" s="17"/>
      <c r="C2108" s="19">
        <v>2014</v>
      </c>
      <c r="D2108" s="30" t="s">
        <v>1868</v>
      </c>
      <c r="E2108" s="10">
        <v>1982767.5</v>
      </c>
      <c r="F2108" s="10">
        <v>47390.299999999996</v>
      </c>
      <c r="G2108" s="10">
        <v>9177.7000000000007</v>
      </c>
      <c r="H2108" s="11" t="s">
        <v>147</v>
      </c>
      <c r="I2108" s="28">
        <v>1134.7</v>
      </c>
      <c r="J2108" s="28">
        <v>1134.7</v>
      </c>
    </row>
    <row r="2109" spans="1:10" x14ac:dyDescent="0.25">
      <c r="A2109"/>
      <c r="B2109" s="17"/>
      <c r="C2109" s="19">
        <v>2015</v>
      </c>
      <c r="D2109" s="30" t="s">
        <v>1868</v>
      </c>
      <c r="E2109" s="10">
        <v>2206812.2999999998</v>
      </c>
      <c r="F2109" s="10">
        <v>220859.6</v>
      </c>
      <c r="G2109" s="10">
        <v>16719.2</v>
      </c>
      <c r="H2109" s="11" t="s">
        <v>147</v>
      </c>
      <c r="I2109" s="28">
        <v>838</v>
      </c>
      <c r="J2109" s="28">
        <v>838</v>
      </c>
    </row>
    <row r="2110" spans="1:10" x14ac:dyDescent="0.25">
      <c r="A2110"/>
      <c r="B2110" s="17"/>
      <c r="C2110" s="19">
        <v>2016</v>
      </c>
      <c r="D2110" s="33" t="s">
        <v>1867</v>
      </c>
      <c r="E2110" s="10">
        <v>1325319.6000000001</v>
      </c>
      <c r="F2110" s="10">
        <v>29979.499999999996</v>
      </c>
      <c r="G2110" s="10">
        <v>10768.400000000001</v>
      </c>
      <c r="H2110" s="11" t="s">
        <v>147</v>
      </c>
      <c r="I2110" s="28">
        <v>2400.3000000000002</v>
      </c>
      <c r="J2110" s="28">
        <v>2400.3000000000002</v>
      </c>
    </row>
    <row r="2111" spans="1:10" x14ac:dyDescent="0.25">
      <c r="A2111"/>
      <c r="B2111" s="17"/>
      <c r="C2111" s="19">
        <v>2017</v>
      </c>
      <c r="D2111" s="33" t="s">
        <v>1867</v>
      </c>
      <c r="E2111" s="10">
        <v>1970559.7</v>
      </c>
      <c r="F2111" s="10">
        <v>33082.400000000001</v>
      </c>
      <c r="G2111" s="10">
        <v>25579.399999999998</v>
      </c>
      <c r="H2111" s="11" t="s">
        <v>147</v>
      </c>
      <c r="I2111" s="33" t="s">
        <v>1867</v>
      </c>
      <c r="J2111" s="33" t="s">
        <v>1867</v>
      </c>
    </row>
    <row r="2112" spans="1:10" x14ac:dyDescent="0.25">
      <c r="A2112"/>
      <c r="B2112" s="17"/>
      <c r="C2112" s="19">
        <v>2018</v>
      </c>
      <c r="D2112" s="30" t="s">
        <v>1868</v>
      </c>
      <c r="E2112" s="10">
        <v>2917060.3</v>
      </c>
      <c r="F2112" s="10">
        <v>111086.20000000001</v>
      </c>
      <c r="G2112" s="10">
        <v>75229.600000000006</v>
      </c>
      <c r="H2112" s="11" t="s">
        <v>147</v>
      </c>
      <c r="I2112" s="28">
        <v>4576.1000000000004</v>
      </c>
      <c r="J2112" s="28">
        <v>4576.1000000000004</v>
      </c>
    </row>
    <row r="2113" spans="1:10" x14ac:dyDescent="0.25">
      <c r="A2113" s="21" t="s">
        <v>782</v>
      </c>
      <c r="B2113" s="17" t="s">
        <v>783</v>
      </c>
      <c r="C2113" s="19">
        <v>2013</v>
      </c>
      <c r="D2113" s="34" t="s">
        <v>1867</v>
      </c>
      <c r="E2113" s="34" t="s">
        <v>1867</v>
      </c>
      <c r="F2113" s="10">
        <v>264141.2</v>
      </c>
      <c r="G2113" s="10">
        <v>68616.3</v>
      </c>
      <c r="H2113" s="11" t="s">
        <v>147</v>
      </c>
      <c r="I2113" s="28">
        <v>3771.7</v>
      </c>
      <c r="J2113" s="28">
        <v>3771.7</v>
      </c>
    </row>
    <row r="2114" spans="1:10" x14ac:dyDescent="0.25">
      <c r="A2114"/>
      <c r="B2114" s="17"/>
      <c r="C2114" s="19">
        <v>2014</v>
      </c>
      <c r="D2114" s="29" t="s">
        <v>1867</v>
      </c>
      <c r="E2114" s="29" t="s">
        <v>1867</v>
      </c>
      <c r="F2114" s="10">
        <v>234284.9</v>
      </c>
      <c r="G2114" s="10">
        <v>121023.79999999999</v>
      </c>
      <c r="H2114" s="11" t="s">
        <v>147</v>
      </c>
      <c r="I2114" s="28">
        <v>7515.4</v>
      </c>
      <c r="J2114" s="28">
        <v>7515.4</v>
      </c>
    </row>
    <row r="2115" spans="1:10" x14ac:dyDescent="0.25">
      <c r="A2115"/>
      <c r="B2115" s="17"/>
      <c r="C2115" s="19">
        <v>2015</v>
      </c>
      <c r="D2115" s="30" t="s">
        <v>1868</v>
      </c>
      <c r="E2115" s="10">
        <v>5876762.0000000009</v>
      </c>
      <c r="F2115" s="10">
        <v>297763.3</v>
      </c>
      <c r="G2115" s="10">
        <v>70062.099999999991</v>
      </c>
      <c r="H2115" s="11" t="s">
        <v>147</v>
      </c>
      <c r="I2115" s="28">
        <v>10958.7</v>
      </c>
      <c r="J2115" s="28">
        <v>10703.9</v>
      </c>
    </row>
    <row r="2116" spans="1:10" x14ac:dyDescent="0.25">
      <c r="A2116"/>
      <c r="B2116" s="17"/>
      <c r="C2116" s="19">
        <v>2016</v>
      </c>
      <c r="D2116" s="30" t="s">
        <v>1868</v>
      </c>
      <c r="E2116" s="10">
        <v>6960080.9000000004</v>
      </c>
      <c r="F2116" s="10">
        <v>633276.6</v>
      </c>
      <c r="G2116" s="10">
        <v>140782.6</v>
      </c>
      <c r="H2116" s="11" t="s">
        <v>147</v>
      </c>
      <c r="I2116" s="28">
        <v>22233.9</v>
      </c>
      <c r="J2116" s="28">
        <v>22233.9</v>
      </c>
    </row>
    <row r="2117" spans="1:10" x14ac:dyDescent="0.25">
      <c r="A2117"/>
      <c r="B2117" s="17"/>
      <c r="C2117" s="19">
        <v>2017</v>
      </c>
      <c r="D2117" s="33" t="s">
        <v>1867</v>
      </c>
      <c r="E2117" s="10">
        <v>7588498.5999999996</v>
      </c>
      <c r="F2117" s="10">
        <v>839054.9</v>
      </c>
      <c r="G2117" s="10">
        <v>207350.9</v>
      </c>
      <c r="H2117" s="11" t="s">
        <v>147</v>
      </c>
      <c r="I2117" s="33" t="s">
        <v>1867</v>
      </c>
      <c r="J2117" s="33" t="s">
        <v>1867</v>
      </c>
    </row>
    <row r="2118" spans="1:10" x14ac:dyDescent="0.25">
      <c r="A2118"/>
      <c r="B2118" s="17"/>
      <c r="C2118" s="19">
        <v>2018</v>
      </c>
      <c r="D2118" s="30" t="s">
        <v>1867</v>
      </c>
      <c r="E2118" s="30" t="s">
        <v>1867</v>
      </c>
      <c r="F2118" s="10">
        <v>810694.4</v>
      </c>
      <c r="G2118" s="10">
        <v>221137.2</v>
      </c>
      <c r="H2118" s="11" t="s">
        <v>147</v>
      </c>
      <c r="I2118" s="28">
        <v>39890.1</v>
      </c>
      <c r="J2118" s="28">
        <v>39890.1</v>
      </c>
    </row>
    <row r="2119" spans="1:10" x14ac:dyDescent="0.25">
      <c r="A2119" s="22" t="s">
        <v>784</v>
      </c>
      <c r="B2119" s="17" t="s">
        <v>785</v>
      </c>
      <c r="C2119" s="19">
        <v>2013</v>
      </c>
      <c r="D2119" s="30" t="s">
        <v>1868</v>
      </c>
      <c r="E2119" s="30" t="s">
        <v>1868</v>
      </c>
      <c r="F2119" s="30" t="s">
        <v>1868</v>
      </c>
      <c r="G2119" s="30" t="s">
        <v>1868</v>
      </c>
      <c r="H2119" s="11" t="s">
        <v>147</v>
      </c>
      <c r="I2119" s="11" t="s">
        <v>147</v>
      </c>
      <c r="J2119" s="11" t="s">
        <v>147</v>
      </c>
    </row>
    <row r="2120" spans="1:10" x14ac:dyDescent="0.25">
      <c r="A2120"/>
      <c r="B2120" s="17"/>
      <c r="C2120" s="19">
        <v>2014</v>
      </c>
      <c r="D2120" s="30" t="s">
        <v>1868</v>
      </c>
      <c r="E2120" s="30" t="s">
        <v>1868</v>
      </c>
      <c r="F2120" s="29" t="s">
        <v>1867</v>
      </c>
      <c r="G2120" s="29" t="s">
        <v>1867</v>
      </c>
      <c r="H2120" s="11" t="s">
        <v>147</v>
      </c>
      <c r="I2120" s="11" t="s">
        <v>147</v>
      </c>
      <c r="J2120" s="11" t="s">
        <v>147</v>
      </c>
    </row>
    <row r="2121" spans="1:10" x14ac:dyDescent="0.25">
      <c r="A2121"/>
      <c r="B2121" s="17"/>
      <c r="C2121" s="19">
        <v>2015</v>
      </c>
      <c r="D2121" s="30" t="s">
        <v>1868</v>
      </c>
      <c r="E2121" s="30" t="s">
        <v>1868</v>
      </c>
      <c r="F2121" s="33" t="s">
        <v>1867</v>
      </c>
      <c r="G2121" s="33" t="s">
        <v>1867</v>
      </c>
      <c r="H2121" s="11" t="s">
        <v>147</v>
      </c>
      <c r="I2121" s="11" t="s">
        <v>147</v>
      </c>
      <c r="J2121" s="11" t="s">
        <v>147</v>
      </c>
    </row>
    <row r="2122" spans="1:10" x14ac:dyDescent="0.25">
      <c r="A2122"/>
      <c r="B2122" s="17"/>
      <c r="C2122" s="19">
        <v>2016</v>
      </c>
      <c r="D2122" s="30" t="s">
        <v>1868</v>
      </c>
      <c r="E2122" s="30" t="s">
        <v>1868</v>
      </c>
      <c r="F2122" s="10">
        <v>48170.1</v>
      </c>
      <c r="G2122" s="10">
        <v>769.7</v>
      </c>
      <c r="H2122" s="11" t="s">
        <v>147</v>
      </c>
      <c r="I2122" s="11" t="s">
        <v>1867</v>
      </c>
      <c r="J2122" s="11" t="s">
        <v>1867</v>
      </c>
    </row>
    <row r="2123" spans="1:10" x14ac:dyDescent="0.25">
      <c r="A2123"/>
      <c r="B2123" s="17"/>
      <c r="C2123" s="19">
        <v>2017</v>
      </c>
      <c r="D2123" s="30" t="s">
        <v>1868</v>
      </c>
      <c r="E2123" s="30" t="s">
        <v>1868</v>
      </c>
      <c r="F2123" s="10">
        <v>58127.3</v>
      </c>
      <c r="G2123" s="10">
        <v>120</v>
      </c>
      <c r="H2123" s="11" t="s">
        <v>147</v>
      </c>
      <c r="I2123" s="11" t="s">
        <v>1867</v>
      </c>
      <c r="J2123" s="11" t="s">
        <v>1867</v>
      </c>
    </row>
    <row r="2124" spans="1:10" x14ac:dyDescent="0.25">
      <c r="A2124"/>
      <c r="B2124" s="17"/>
      <c r="C2124" s="19">
        <v>2018</v>
      </c>
      <c r="D2124" s="30" t="s">
        <v>1868</v>
      </c>
      <c r="E2124" s="30" t="s">
        <v>1868</v>
      </c>
      <c r="F2124" s="10">
        <v>79382.100000000006</v>
      </c>
      <c r="G2124" s="10">
        <v>1691</v>
      </c>
      <c r="H2124" s="11" t="s">
        <v>147</v>
      </c>
      <c r="I2124" s="11" t="s">
        <v>1867</v>
      </c>
      <c r="J2124" s="11" t="s">
        <v>1867</v>
      </c>
    </row>
    <row r="2125" spans="1:10" x14ac:dyDescent="0.25">
      <c r="A2125" s="22" t="s">
        <v>786</v>
      </c>
      <c r="B2125" s="17" t="s">
        <v>787</v>
      </c>
      <c r="C2125" s="19">
        <v>2013</v>
      </c>
      <c r="D2125" s="34" t="s">
        <v>1867</v>
      </c>
      <c r="E2125" s="34" t="s">
        <v>1867</v>
      </c>
      <c r="F2125" s="10">
        <v>236306</v>
      </c>
      <c r="G2125" s="10">
        <v>53698.8</v>
      </c>
      <c r="H2125" s="11" t="s">
        <v>147</v>
      </c>
      <c r="I2125" s="28">
        <v>1664.9</v>
      </c>
      <c r="J2125" s="28">
        <v>1664.9</v>
      </c>
    </row>
    <row r="2126" spans="1:10" x14ac:dyDescent="0.25">
      <c r="A2126"/>
      <c r="B2126" s="17"/>
      <c r="C2126" s="19">
        <v>2014</v>
      </c>
      <c r="D2126" s="29" t="s">
        <v>1867</v>
      </c>
      <c r="E2126" s="29" t="s">
        <v>1867</v>
      </c>
      <c r="F2126" s="10">
        <v>195450.4</v>
      </c>
      <c r="G2126" s="10">
        <v>98578.1</v>
      </c>
      <c r="H2126" s="11" t="s">
        <v>147</v>
      </c>
      <c r="I2126" s="28">
        <v>4124.8</v>
      </c>
      <c r="J2126" s="28">
        <v>4124.8</v>
      </c>
    </row>
    <row r="2127" spans="1:10" x14ac:dyDescent="0.25">
      <c r="A2127"/>
      <c r="B2127" s="17"/>
      <c r="C2127" s="19">
        <v>2015</v>
      </c>
      <c r="D2127" s="30" t="s">
        <v>1868</v>
      </c>
      <c r="E2127" s="10">
        <v>5088524.8000000007</v>
      </c>
      <c r="F2127" s="33" t="s">
        <v>1867</v>
      </c>
      <c r="G2127" s="10">
        <v>32257.5</v>
      </c>
      <c r="H2127" s="11" t="s">
        <v>147</v>
      </c>
      <c r="I2127" s="33" t="s">
        <v>1867</v>
      </c>
      <c r="J2127" s="28">
        <v>2612.3000000000002</v>
      </c>
    </row>
    <row r="2128" spans="1:10" x14ac:dyDescent="0.25">
      <c r="A2128"/>
      <c r="B2128" s="17"/>
      <c r="C2128" s="19">
        <v>2016</v>
      </c>
      <c r="D2128" s="30" t="s">
        <v>1868</v>
      </c>
      <c r="E2128" s="10">
        <v>6317687.5999999996</v>
      </c>
      <c r="F2128" s="33" t="s">
        <v>1867</v>
      </c>
      <c r="G2128" s="33" t="s">
        <v>1867</v>
      </c>
      <c r="H2128" s="11" t="s">
        <v>147</v>
      </c>
      <c r="I2128" s="11" t="s">
        <v>1867</v>
      </c>
      <c r="J2128" s="11" t="s">
        <v>1867</v>
      </c>
    </row>
    <row r="2129" spans="1:10" x14ac:dyDescent="0.25">
      <c r="A2129"/>
      <c r="B2129" s="17"/>
      <c r="C2129" s="19">
        <v>2017</v>
      </c>
      <c r="D2129" s="33" t="s">
        <v>1867</v>
      </c>
      <c r="E2129" s="10">
        <v>6927093.2999999998</v>
      </c>
      <c r="F2129" s="10">
        <v>640691.5</v>
      </c>
      <c r="G2129" s="33" t="s">
        <v>1867</v>
      </c>
      <c r="H2129" s="11" t="s">
        <v>147</v>
      </c>
      <c r="I2129" s="11" t="s">
        <v>1867</v>
      </c>
      <c r="J2129" s="11" t="s">
        <v>1867</v>
      </c>
    </row>
    <row r="2130" spans="1:10" x14ac:dyDescent="0.25">
      <c r="A2130"/>
      <c r="B2130" s="17"/>
      <c r="C2130" s="19">
        <v>2018</v>
      </c>
      <c r="D2130" s="30" t="s">
        <v>1867</v>
      </c>
      <c r="E2130" s="30" t="s">
        <v>1867</v>
      </c>
      <c r="F2130" s="30" t="s">
        <v>1867</v>
      </c>
      <c r="G2130" s="30" t="s">
        <v>1867</v>
      </c>
      <c r="H2130" s="11" t="s">
        <v>147</v>
      </c>
      <c r="I2130" s="11" t="s">
        <v>1867</v>
      </c>
      <c r="J2130" s="11" t="s">
        <v>1867</v>
      </c>
    </row>
    <row r="2131" spans="1:10" x14ac:dyDescent="0.25">
      <c r="A2131" s="22" t="s">
        <v>788</v>
      </c>
      <c r="B2131" s="17" t="s">
        <v>789</v>
      </c>
      <c r="C2131" s="19">
        <v>2013</v>
      </c>
      <c r="D2131" s="30" t="s">
        <v>1868</v>
      </c>
      <c r="E2131" s="10">
        <v>418346.8</v>
      </c>
      <c r="F2131" s="10">
        <v>27835.200000000001</v>
      </c>
      <c r="G2131" s="10">
        <v>14917.5</v>
      </c>
      <c r="H2131" s="11" t="s">
        <v>147</v>
      </c>
      <c r="I2131" s="28">
        <v>2106.8000000000002</v>
      </c>
      <c r="J2131" s="28">
        <v>2106.8000000000002</v>
      </c>
    </row>
    <row r="2132" spans="1:10" x14ac:dyDescent="0.25">
      <c r="A2132"/>
      <c r="B2132" s="17"/>
      <c r="C2132" s="19">
        <v>2014</v>
      </c>
      <c r="D2132" s="30" t="s">
        <v>1868</v>
      </c>
      <c r="E2132" s="10">
        <v>559894.4</v>
      </c>
      <c r="F2132" s="10">
        <v>34570.400000000001</v>
      </c>
      <c r="G2132" s="10">
        <v>22211.599999999999</v>
      </c>
      <c r="H2132" s="11" t="s">
        <v>147</v>
      </c>
      <c r="I2132" s="29" t="s">
        <v>1867</v>
      </c>
      <c r="J2132" s="29" t="s">
        <v>1867</v>
      </c>
    </row>
    <row r="2133" spans="1:10" x14ac:dyDescent="0.25">
      <c r="A2133"/>
      <c r="B2133" s="17"/>
      <c r="C2133" s="19">
        <v>2015</v>
      </c>
      <c r="D2133" s="30" t="s">
        <v>1868</v>
      </c>
      <c r="E2133" s="10">
        <v>788237.2</v>
      </c>
      <c r="F2133" s="10">
        <v>55438.9</v>
      </c>
      <c r="G2133" s="10">
        <v>37682.300000000003</v>
      </c>
      <c r="H2133" s="11" t="s">
        <v>147</v>
      </c>
      <c r="I2133" s="33" t="s">
        <v>1867</v>
      </c>
      <c r="J2133" s="33" t="s">
        <v>1867</v>
      </c>
    </row>
    <row r="2134" spans="1:10" x14ac:dyDescent="0.25">
      <c r="A2134"/>
      <c r="B2134" s="17"/>
      <c r="C2134" s="19">
        <v>2016</v>
      </c>
      <c r="D2134" s="30" t="s">
        <v>1868</v>
      </c>
      <c r="E2134" s="11" t="s">
        <v>1867</v>
      </c>
      <c r="F2134" s="10">
        <v>103188.4</v>
      </c>
      <c r="G2134" s="10">
        <v>59888.4</v>
      </c>
      <c r="H2134" s="11" t="s">
        <v>147</v>
      </c>
      <c r="I2134" s="33" t="s">
        <v>1867</v>
      </c>
      <c r="J2134" s="33" t="s">
        <v>1867</v>
      </c>
    </row>
    <row r="2135" spans="1:10" x14ac:dyDescent="0.25">
      <c r="A2135"/>
      <c r="B2135" s="17"/>
      <c r="C2135" s="19">
        <v>2017</v>
      </c>
      <c r="D2135" s="30" t="s">
        <v>1868</v>
      </c>
      <c r="E2135" s="10">
        <v>661405.30000000005</v>
      </c>
      <c r="F2135" s="33" t="s">
        <v>1867</v>
      </c>
      <c r="G2135" s="10">
        <v>80403.700000000012</v>
      </c>
      <c r="H2135" s="11" t="s">
        <v>147</v>
      </c>
      <c r="I2135" s="33" t="s">
        <v>1867</v>
      </c>
      <c r="J2135" s="33" t="s">
        <v>1867</v>
      </c>
    </row>
    <row r="2136" spans="1:10" x14ac:dyDescent="0.25">
      <c r="A2136"/>
      <c r="B2136" s="17"/>
      <c r="C2136" s="19">
        <v>2018</v>
      </c>
      <c r="D2136" s="30" t="s">
        <v>1868</v>
      </c>
      <c r="E2136" s="10">
        <v>390179.7</v>
      </c>
      <c r="F2136" s="10">
        <v>221031.1</v>
      </c>
      <c r="G2136" s="10">
        <v>113458.70000000001</v>
      </c>
      <c r="H2136" s="11" t="s">
        <v>147</v>
      </c>
      <c r="I2136" s="33" t="s">
        <v>1867</v>
      </c>
      <c r="J2136" s="33" t="s">
        <v>1867</v>
      </c>
    </row>
    <row r="2137" spans="1:10" x14ac:dyDescent="0.25">
      <c r="A2137" s="21" t="s">
        <v>790</v>
      </c>
      <c r="B2137" s="17" t="s">
        <v>791</v>
      </c>
      <c r="C2137" s="19">
        <v>2013</v>
      </c>
      <c r="D2137" s="30" t="s">
        <v>1868</v>
      </c>
      <c r="E2137" s="10">
        <v>820249.8</v>
      </c>
      <c r="F2137" s="10">
        <v>192960.9</v>
      </c>
      <c r="G2137" s="10">
        <v>61332.9</v>
      </c>
      <c r="H2137" s="11" t="s">
        <v>147</v>
      </c>
      <c r="I2137" s="28">
        <v>18628.5</v>
      </c>
      <c r="J2137" s="28">
        <v>13306.5</v>
      </c>
    </row>
    <row r="2138" spans="1:10" x14ac:dyDescent="0.25">
      <c r="A2138"/>
      <c r="B2138" s="17"/>
      <c r="C2138" s="19">
        <v>2014</v>
      </c>
      <c r="D2138" s="30" t="s">
        <v>1868</v>
      </c>
      <c r="E2138" s="10">
        <v>861918.9</v>
      </c>
      <c r="F2138" s="10">
        <v>173711.3</v>
      </c>
      <c r="G2138" s="10">
        <v>80547.3</v>
      </c>
      <c r="H2138" s="11" t="s">
        <v>147</v>
      </c>
      <c r="I2138" s="28">
        <v>21452.9</v>
      </c>
      <c r="J2138" s="28">
        <v>12119.7</v>
      </c>
    </row>
    <row r="2139" spans="1:10" x14ac:dyDescent="0.25">
      <c r="A2139"/>
      <c r="B2139" s="17"/>
      <c r="C2139" s="19">
        <v>2015</v>
      </c>
      <c r="D2139" s="30" t="s">
        <v>1868</v>
      </c>
      <c r="E2139" s="10">
        <v>1020718.6</v>
      </c>
      <c r="F2139" s="10">
        <v>220179.1</v>
      </c>
      <c r="G2139" s="10">
        <v>139623.29999999999</v>
      </c>
      <c r="H2139" s="11" t="s">
        <v>147</v>
      </c>
      <c r="I2139" s="28">
        <v>28408.1</v>
      </c>
      <c r="J2139" s="28">
        <v>16813.900000000001</v>
      </c>
    </row>
    <row r="2140" spans="1:10" x14ac:dyDescent="0.25">
      <c r="A2140"/>
      <c r="B2140" s="17"/>
      <c r="C2140" s="19">
        <v>2016</v>
      </c>
      <c r="D2140" s="30" t="s">
        <v>1868</v>
      </c>
      <c r="E2140" s="10">
        <v>1235141.3</v>
      </c>
      <c r="F2140" s="10">
        <v>527366.89999999991</v>
      </c>
      <c r="G2140" s="10">
        <v>171890.5</v>
      </c>
      <c r="H2140" s="11" t="s">
        <v>147</v>
      </c>
      <c r="I2140" s="28">
        <v>42392.2</v>
      </c>
      <c r="J2140" s="28">
        <v>32442.399999999998</v>
      </c>
    </row>
    <row r="2141" spans="1:10" x14ac:dyDescent="0.25">
      <c r="A2141"/>
      <c r="B2141" s="17"/>
      <c r="C2141" s="19">
        <v>2017</v>
      </c>
      <c r="D2141" s="30" t="s">
        <v>1868</v>
      </c>
      <c r="E2141" s="10">
        <v>1371343.1</v>
      </c>
      <c r="F2141" s="10">
        <v>765385.70000000007</v>
      </c>
      <c r="G2141" s="10">
        <v>334481.39999999997</v>
      </c>
      <c r="H2141" s="11" t="s">
        <v>147</v>
      </c>
      <c r="I2141" s="28">
        <v>66343.8</v>
      </c>
      <c r="J2141" s="28">
        <v>53405.599999999999</v>
      </c>
    </row>
    <row r="2142" spans="1:10" x14ac:dyDescent="0.25">
      <c r="A2142"/>
      <c r="B2142" s="17"/>
      <c r="C2142" s="19">
        <v>2018</v>
      </c>
      <c r="D2142" s="30" t="s">
        <v>1868</v>
      </c>
      <c r="E2142" s="10">
        <v>1403564.1</v>
      </c>
      <c r="F2142" s="10">
        <v>1272248.3</v>
      </c>
      <c r="G2142" s="10">
        <v>445642.10000000003</v>
      </c>
      <c r="H2142" s="11" t="s">
        <v>147</v>
      </c>
      <c r="I2142" s="28">
        <v>88264.5</v>
      </c>
      <c r="J2142" s="28">
        <v>72159.7</v>
      </c>
    </row>
    <row r="2143" spans="1:10" x14ac:dyDescent="0.25">
      <c r="A2143" s="22" t="s">
        <v>790</v>
      </c>
      <c r="B2143" s="17" t="s">
        <v>792</v>
      </c>
      <c r="C2143" s="19">
        <v>2013</v>
      </c>
      <c r="D2143" s="30" t="s">
        <v>1868</v>
      </c>
      <c r="E2143" s="10">
        <v>820249.8</v>
      </c>
      <c r="F2143" s="10">
        <v>192960.9</v>
      </c>
      <c r="G2143" s="10">
        <v>61332.9</v>
      </c>
      <c r="H2143" s="11" t="s">
        <v>147</v>
      </c>
      <c r="I2143" s="28">
        <v>18628.5</v>
      </c>
      <c r="J2143" s="28">
        <v>13306.5</v>
      </c>
    </row>
    <row r="2144" spans="1:10" x14ac:dyDescent="0.25">
      <c r="A2144"/>
      <c r="B2144" s="17"/>
      <c r="C2144" s="19">
        <v>2014</v>
      </c>
      <c r="D2144" s="30" t="s">
        <v>1868</v>
      </c>
      <c r="E2144" s="10">
        <v>861918.9</v>
      </c>
      <c r="F2144" s="10">
        <v>173711.3</v>
      </c>
      <c r="G2144" s="10">
        <v>80547.3</v>
      </c>
      <c r="H2144" s="11" t="s">
        <v>147</v>
      </c>
      <c r="I2144" s="28">
        <v>21452.9</v>
      </c>
      <c r="J2144" s="28">
        <v>12119.7</v>
      </c>
    </row>
    <row r="2145" spans="1:10" x14ac:dyDescent="0.25">
      <c r="A2145"/>
      <c r="B2145" s="17"/>
      <c r="C2145" s="19">
        <v>2015</v>
      </c>
      <c r="D2145" s="30" t="s">
        <v>1868</v>
      </c>
      <c r="E2145" s="10">
        <v>1020718.6</v>
      </c>
      <c r="F2145" s="10">
        <v>220179.1</v>
      </c>
      <c r="G2145" s="10">
        <v>139623.29999999999</v>
      </c>
      <c r="H2145" s="11" t="s">
        <v>147</v>
      </c>
      <c r="I2145" s="28">
        <v>28408.1</v>
      </c>
      <c r="J2145" s="28">
        <v>16813.900000000001</v>
      </c>
    </row>
    <row r="2146" spans="1:10" x14ac:dyDescent="0.25">
      <c r="A2146"/>
      <c r="B2146" s="17"/>
      <c r="C2146" s="19">
        <v>2016</v>
      </c>
      <c r="D2146" s="30" t="s">
        <v>1868</v>
      </c>
      <c r="E2146" s="10">
        <v>1235141.3</v>
      </c>
      <c r="F2146" s="10">
        <v>527366.89999999991</v>
      </c>
      <c r="G2146" s="10">
        <v>171890.5</v>
      </c>
      <c r="H2146" s="11" t="s">
        <v>147</v>
      </c>
      <c r="I2146" s="28">
        <v>42392.2</v>
      </c>
      <c r="J2146" s="28">
        <v>32442.399999999998</v>
      </c>
    </row>
    <row r="2147" spans="1:10" x14ac:dyDescent="0.25">
      <c r="A2147"/>
      <c r="B2147" s="17"/>
      <c r="C2147" s="19">
        <v>2017</v>
      </c>
      <c r="D2147" s="30" t="s">
        <v>1868</v>
      </c>
      <c r="E2147" s="10">
        <v>1371343.1</v>
      </c>
      <c r="F2147" s="10">
        <v>765385.70000000007</v>
      </c>
      <c r="G2147" s="10">
        <v>334481.39999999997</v>
      </c>
      <c r="H2147" s="11" t="s">
        <v>147</v>
      </c>
      <c r="I2147" s="28">
        <v>66343.8</v>
      </c>
      <c r="J2147" s="28">
        <v>53405.599999999999</v>
      </c>
    </row>
    <row r="2148" spans="1:10" x14ac:dyDescent="0.25">
      <c r="A2148"/>
      <c r="B2148" s="17"/>
      <c r="C2148" s="19">
        <v>2018</v>
      </c>
      <c r="D2148" s="30" t="s">
        <v>1868</v>
      </c>
      <c r="E2148" s="10">
        <v>1403564.1</v>
      </c>
      <c r="F2148" s="10">
        <v>1272248.3</v>
      </c>
      <c r="G2148" s="10">
        <v>445642.10000000003</v>
      </c>
      <c r="H2148" s="11" t="s">
        <v>147</v>
      </c>
      <c r="I2148" s="28">
        <v>88264.5</v>
      </c>
      <c r="J2148" s="28">
        <v>72159.7</v>
      </c>
    </row>
    <row r="2149" spans="1:10" x14ac:dyDescent="0.25">
      <c r="A2149" s="21" t="s">
        <v>793</v>
      </c>
      <c r="B2149" s="17" t="s">
        <v>794</v>
      </c>
      <c r="C2149" s="19">
        <v>2013</v>
      </c>
      <c r="D2149" s="34" t="s">
        <v>1867</v>
      </c>
      <c r="E2149" s="34" t="s">
        <v>1867</v>
      </c>
      <c r="F2149" s="10">
        <v>95571.199999999997</v>
      </c>
      <c r="G2149" s="10">
        <v>33989.9</v>
      </c>
      <c r="H2149" s="11" t="s">
        <v>147</v>
      </c>
      <c r="I2149" s="28">
        <v>8418.9</v>
      </c>
      <c r="J2149" s="28">
        <v>8418.9</v>
      </c>
    </row>
    <row r="2150" spans="1:10" x14ac:dyDescent="0.25">
      <c r="A2150"/>
      <c r="B2150" s="17"/>
      <c r="C2150" s="19">
        <v>2014</v>
      </c>
      <c r="D2150" s="29" t="s">
        <v>1867</v>
      </c>
      <c r="E2150" s="29" t="s">
        <v>1867</v>
      </c>
      <c r="F2150" s="10">
        <v>125010.8</v>
      </c>
      <c r="G2150" s="10">
        <v>40985.199999999997</v>
      </c>
      <c r="H2150" s="11" t="s">
        <v>147</v>
      </c>
      <c r="I2150" s="28">
        <v>10883.8</v>
      </c>
      <c r="J2150" s="28">
        <v>10883.8</v>
      </c>
    </row>
    <row r="2151" spans="1:10" x14ac:dyDescent="0.25">
      <c r="A2151"/>
      <c r="B2151" s="17"/>
      <c r="C2151" s="19">
        <v>2015</v>
      </c>
      <c r="D2151" s="33" t="s">
        <v>1867</v>
      </c>
      <c r="E2151" s="33" t="s">
        <v>1867</v>
      </c>
      <c r="F2151" s="10">
        <v>111185.1</v>
      </c>
      <c r="G2151" s="10">
        <v>47114.299999999996</v>
      </c>
      <c r="H2151" s="11" t="s">
        <v>147</v>
      </c>
      <c r="I2151" s="28">
        <v>16236.6</v>
      </c>
      <c r="J2151" s="28">
        <v>16236.6</v>
      </c>
    </row>
    <row r="2152" spans="1:10" x14ac:dyDescent="0.25">
      <c r="A2152"/>
      <c r="B2152" s="17"/>
      <c r="C2152" s="19">
        <v>2016</v>
      </c>
      <c r="D2152" s="33" t="s">
        <v>1867</v>
      </c>
      <c r="E2152" s="10">
        <v>2327433.6</v>
      </c>
      <c r="F2152" s="10">
        <v>266795.5</v>
      </c>
      <c r="G2152" s="10">
        <v>80392.600000000006</v>
      </c>
      <c r="H2152" s="11" t="s">
        <v>147</v>
      </c>
      <c r="I2152" s="28">
        <v>31654.9</v>
      </c>
      <c r="J2152" s="28">
        <v>30154.6</v>
      </c>
    </row>
    <row r="2153" spans="1:10" x14ac:dyDescent="0.25">
      <c r="A2153"/>
      <c r="B2153" s="17"/>
      <c r="C2153" s="19">
        <v>2017</v>
      </c>
      <c r="D2153" s="30" t="s">
        <v>1868</v>
      </c>
      <c r="E2153" s="10">
        <v>4542451.9000000004</v>
      </c>
      <c r="F2153" s="10">
        <v>379466.6</v>
      </c>
      <c r="G2153" s="10">
        <v>149111.9</v>
      </c>
      <c r="H2153" s="11" t="s">
        <v>147</v>
      </c>
      <c r="I2153" s="28">
        <v>43848.1</v>
      </c>
      <c r="J2153" s="28">
        <v>43179.5</v>
      </c>
    </row>
    <row r="2154" spans="1:10" x14ac:dyDescent="0.25">
      <c r="A2154"/>
      <c r="B2154" s="17"/>
      <c r="C2154" s="19">
        <v>2018</v>
      </c>
      <c r="D2154" s="30" t="s">
        <v>1867</v>
      </c>
      <c r="E2154" s="30" t="s">
        <v>1867</v>
      </c>
      <c r="F2154" s="10">
        <v>446637.9</v>
      </c>
      <c r="G2154" s="10">
        <v>131092</v>
      </c>
      <c r="H2154" s="11" t="s">
        <v>147</v>
      </c>
      <c r="I2154" s="28">
        <v>49127.199999999997</v>
      </c>
      <c r="J2154" s="28">
        <v>47088.800000000003</v>
      </c>
    </row>
    <row r="2155" spans="1:10" x14ac:dyDescent="0.25">
      <c r="A2155" s="22" t="s">
        <v>795</v>
      </c>
      <c r="B2155" s="17" t="s">
        <v>796</v>
      </c>
      <c r="C2155" s="19">
        <v>2013</v>
      </c>
      <c r="D2155" s="34" t="s">
        <v>1867</v>
      </c>
      <c r="E2155" s="34" t="s">
        <v>1867</v>
      </c>
      <c r="F2155" s="10">
        <v>64196.2</v>
      </c>
      <c r="G2155" s="10">
        <v>28424.6</v>
      </c>
      <c r="H2155" s="11" t="s">
        <v>147</v>
      </c>
      <c r="I2155" s="28">
        <v>7559.6</v>
      </c>
      <c r="J2155" s="28">
        <v>7559.6</v>
      </c>
    </row>
    <row r="2156" spans="1:10" x14ac:dyDescent="0.25">
      <c r="A2156"/>
      <c r="B2156" s="17"/>
      <c r="C2156" s="19">
        <v>2014</v>
      </c>
      <c r="D2156" s="29" t="s">
        <v>1867</v>
      </c>
      <c r="E2156" s="29" t="s">
        <v>1867</v>
      </c>
      <c r="F2156" s="10">
        <v>91263.7</v>
      </c>
      <c r="G2156" s="10">
        <v>34280.800000000003</v>
      </c>
      <c r="H2156" s="11" t="s">
        <v>147</v>
      </c>
      <c r="I2156" s="28">
        <v>10540.8</v>
      </c>
      <c r="J2156" s="28">
        <v>10540.8</v>
      </c>
    </row>
    <row r="2157" spans="1:10" x14ac:dyDescent="0.25">
      <c r="A2157"/>
      <c r="B2157" s="17"/>
      <c r="C2157" s="19">
        <v>2015</v>
      </c>
      <c r="D2157" s="33" t="s">
        <v>1867</v>
      </c>
      <c r="E2157" s="33" t="s">
        <v>1867</v>
      </c>
      <c r="F2157" s="10">
        <v>81755.399999999994</v>
      </c>
      <c r="G2157" s="10">
        <v>39977</v>
      </c>
      <c r="H2157" s="11" t="s">
        <v>147</v>
      </c>
      <c r="I2157" s="28">
        <v>15787.2</v>
      </c>
      <c r="J2157" s="28">
        <v>15787.2</v>
      </c>
    </row>
    <row r="2158" spans="1:10" x14ac:dyDescent="0.25">
      <c r="A2158"/>
      <c r="B2158" s="17"/>
      <c r="C2158" s="19">
        <v>2016</v>
      </c>
      <c r="D2158" s="33" t="s">
        <v>1867</v>
      </c>
      <c r="E2158" s="10">
        <v>1816725.6</v>
      </c>
      <c r="F2158" s="10">
        <v>211742.4</v>
      </c>
      <c r="G2158" s="10">
        <v>71436.100000000006</v>
      </c>
      <c r="H2158" s="11" t="s">
        <v>147</v>
      </c>
      <c r="I2158" s="28">
        <v>31045.1</v>
      </c>
      <c r="J2158" s="28">
        <f>29544.9-0.1</f>
        <v>29544.800000000003</v>
      </c>
    </row>
    <row r="2159" spans="1:10" x14ac:dyDescent="0.25">
      <c r="A2159"/>
      <c r="B2159" s="17"/>
      <c r="C2159" s="19">
        <v>2017</v>
      </c>
      <c r="D2159" s="30" t="s">
        <v>1868</v>
      </c>
      <c r="E2159" s="33" t="s">
        <v>1867</v>
      </c>
      <c r="F2159" s="10">
        <v>321812</v>
      </c>
      <c r="G2159" s="10">
        <v>140855.1</v>
      </c>
      <c r="H2159" s="11" t="s">
        <v>147</v>
      </c>
      <c r="I2159" s="33" t="s">
        <v>1867</v>
      </c>
      <c r="J2159" s="28">
        <v>42087.3</v>
      </c>
    </row>
    <row r="2160" spans="1:10" x14ac:dyDescent="0.25">
      <c r="A2160"/>
      <c r="B2160" s="17"/>
      <c r="C2160" s="19">
        <v>2018</v>
      </c>
      <c r="D2160" s="30" t="s">
        <v>1867</v>
      </c>
      <c r="E2160" s="10">
        <v>2145128.2000000002</v>
      </c>
      <c r="F2160" s="10">
        <v>384169.60000000003</v>
      </c>
      <c r="G2160" s="10">
        <v>124084.3</v>
      </c>
      <c r="H2160" s="11" t="s">
        <v>147</v>
      </c>
      <c r="I2160" s="30" t="s">
        <v>1867</v>
      </c>
      <c r="J2160" s="28">
        <v>46310.5</v>
      </c>
    </row>
    <row r="2161" spans="1:10" x14ac:dyDescent="0.25">
      <c r="A2161" s="22" t="s">
        <v>797</v>
      </c>
      <c r="B2161" s="17" t="s">
        <v>798</v>
      </c>
      <c r="C2161" s="19">
        <v>2013</v>
      </c>
      <c r="D2161" s="30" t="s">
        <v>1868</v>
      </c>
      <c r="E2161" s="10">
        <v>543314.4</v>
      </c>
      <c r="F2161" s="10">
        <v>31375</v>
      </c>
      <c r="G2161" s="10">
        <v>5565.3</v>
      </c>
      <c r="H2161" s="11" t="s">
        <v>147</v>
      </c>
      <c r="I2161" s="28">
        <v>859.3</v>
      </c>
      <c r="J2161" s="28">
        <v>859.3</v>
      </c>
    </row>
    <row r="2162" spans="1:10" x14ac:dyDescent="0.25">
      <c r="A2162"/>
      <c r="B2162" s="17"/>
      <c r="C2162" s="19">
        <v>2014</v>
      </c>
      <c r="D2162" s="30" t="s">
        <v>1868</v>
      </c>
      <c r="E2162" s="10">
        <v>434453.8</v>
      </c>
      <c r="F2162" s="10">
        <v>33747.1</v>
      </c>
      <c r="G2162" s="10">
        <v>6704.4</v>
      </c>
      <c r="H2162" s="11" t="s">
        <v>147</v>
      </c>
      <c r="I2162" s="28">
        <v>343</v>
      </c>
      <c r="J2162" s="28">
        <v>343</v>
      </c>
    </row>
    <row r="2163" spans="1:10" x14ac:dyDescent="0.25">
      <c r="A2163"/>
      <c r="B2163" s="17"/>
      <c r="C2163" s="19">
        <v>2015</v>
      </c>
      <c r="D2163" s="30" t="s">
        <v>1868</v>
      </c>
      <c r="E2163" s="10">
        <v>420382.3</v>
      </c>
      <c r="F2163" s="10">
        <v>29429.7</v>
      </c>
      <c r="G2163" s="10">
        <v>7137.2999999999993</v>
      </c>
      <c r="H2163" s="11" t="s">
        <v>147</v>
      </c>
      <c r="I2163" s="28">
        <v>449.4</v>
      </c>
      <c r="J2163" s="28">
        <v>449.4</v>
      </c>
    </row>
    <row r="2164" spans="1:10" x14ac:dyDescent="0.25">
      <c r="A2164"/>
      <c r="B2164" s="17"/>
      <c r="C2164" s="19">
        <v>2016</v>
      </c>
      <c r="D2164" s="30" t="s">
        <v>1868</v>
      </c>
      <c r="E2164" s="10">
        <v>510708</v>
      </c>
      <c r="F2164" s="10">
        <v>55053.100000000006</v>
      </c>
      <c r="G2164" s="10">
        <v>8956.5</v>
      </c>
      <c r="H2164" s="11" t="s">
        <v>147</v>
      </c>
      <c r="I2164" s="28">
        <v>609.79999999999995</v>
      </c>
      <c r="J2164" s="28">
        <v>609.79999999999995</v>
      </c>
    </row>
    <row r="2165" spans="1:10" x14ac:dyDescent="0.25">
      <c r="A2165"/>
      <c r="B2165" s="17"/>
      <c r="C2165" s="19">
        <v>2017</v>
      </c>
      <c r="D2165" s="30" t="s">
        <v>1868</v>
      </c>
      <c r="E2165" s="33" t="s">
        <v>1867</v>
      </c>
      <c r="F2165" s="10">
        <v>57654.6</v>
      </c>
      <c r="G2165" s="10">
        <v>8256.8000000000011</v>
      </c>
      <c r="H2165" s="11" t="s">
        <v>147</v>
      </c>
      <c r="I2165" s="33" t="s">
        <v>1867</v>
      </c>
      <c r="J2165" s="28">
        <v>1092.2</v>
      </c>
    </row>
    <row r="2166" spans="1:10" x14ac:dyDescent="0.25">
      <c r="A2166"/>
      <c r="B2166" s="17"/>
      <c r="C2166" s="19">
        <v>2018</v>
      </c>
      <c r="D2166" s="30" t="s">
        <v>1868</v>
      </c>
      <c r="E2166" s="30" t="s">
        <v>1867</v>
      </c>
      <c r="F2166" s="10">
        <v>62468.3</v>
      </c>
      <c r="G2166" s="30" t="s">
        <v>1867</v>
      </c>
      <c r="H2166" s="11" t="s">
        <v>147</v>
      </c>
      <c r="I2166" s="30" t="s">
        <v>1867</v>
      </c>
      <c r="J2166" s="30" t="s">
        <v>1867</v>
      </c>
    </row>
    <row r="2167" spans="1:10" x14ac:dyDescent="0.25">
      <c r="A2167" s="21" t="s">
        <v>799</v>
      </c>
      <c r="B2167" s="17" t="s">
        <v>800</v>
      </c>
      <c r="C2167" s="19">
        <v>2013</v>
      </c>
      <c r="D2167" s="34" t="s">
        <v>1867</v>
      </c>
      <c r="E2167" s="34" t="s">
        <v>1867</v>
      </c>
      <c r="F2167" s="10">
        <v>296047.3</v>
      </c>
      <c r="G2167" s="10">
        <v>136734.70000000001</v>
      </c>
      <c r="H2167" s="11" t="s">
        <v>147</v>
      </c>
      <c r="I2167" s="28">
        <v>18694.2</v>
      </c>
      <c r="J2167" s="28">
        <v>15575</v>
      </c>
    </row>
    <row r="2168" spans="1:10" x14ac:dyDescent="0.25">
      <c r="A2168"/>
      <c r="B2168" s="17"/>
      <c r="C2168" s="19">
        <v>2014</v>
      </c>
      <c r="D2168" s="29" t="s">
        <v>1867</v>
      </c>
      <c r="E2168" s="29" t="s">
        <v>1867</v>
      </c>
      <c r="F2168" s="10">
        <v>179284.3</v>
      </c>
      <c r="G2168" s="10">
        <v>78218.799999999988</v>
      </c>
      <c r="H2168" s="11" t="s">
        <v>147</v>
      </c>
      <c r="I2168" s="28">
        <v>25050.400000000001</v>
      </c>
      <c r="J2168" s="28">
        <v>20995.1</v>
      </c>
    </row>
    <row r="2169" spans="1:10" x14ac:dyDescent="0.25">
      <c r="A2169"/>
      <c r="B2169" s="17"/>
      <c r="C2169" s="19">
        <v>2015</v>
      </c>
      <c r="D2169" s="33" t="s">
        <v>1867</v>
      </c>
      <c r="E2169" s="33" t="s">
        <v>1867</v>
      </c>
      <c r="F2169" s="10">
        <v>327674.39999999997</v>
      </c>
      <c r="G2169" s="10">
        <v>131633.90000000002</v>
      </c>
      <c r="H2169" s="11" t="s">
        <v>147</v>
      </c>
      <c r="I2169" s="28">
        <v>40250.6</v>
      </c>
      <c r="J2169" s="28">
        <v>35179.800000000003</v>
      </c>
    </row>
    <row r="2170" spans="1:10" x14ac:dyDescent="0.25">
      <c r="A2170"/>
      <c r="B2170" s="17"/>
      <c r="C2170" s="19">
        <v>2016</v>
      </c>
      <c r="D2170" s="33" t="s">
        <v>1867</v>
      </c>
      <c r="E2170" s="10">
        <v>1643139.2000000002</v>
      </c>
      <c r="F2170" s="10">
        <v>512073.5</v>
      </c>
      <c r="G2170" s="10">
        <v>206982</v>
      </c>
      <c r="H2170" s="11" t="s">
        <v>147</v>
      </c>
      <c r="I2170" s="28">
        <v>67376.899999999994</v>
      </c>
      <c r="J2170" s="28">
        <v>55154.7</v>
      </c>
    </row>
    <row r="2171" spans="1:10" x14ac:dyDescent="0.25">
      <c r="A2171"/>
      <c r="B2171" s="17"/>
      <c r="C2171" s="19">
        <v>2017</v>
      </c>
      <c r="D2171" s="33" t="s">
        <v>1867</v>
      </c>
      <c r="E2171" s="33" t="s">
        <v>1867</v>
      </c>
      <c r="F2171" s="10">
        <v>772051.6</v>
      </c>
      <c r="G2171" s="10">
        <v>300385.40000000002</v>
      </c>
      <c r="H2171" s="11" t="s">
        <v>147</v>
      </c>
      <c r="I2171" s="28">
        <v>116325.2</v>
      </c>
      <c r="J2171" s="28">
        <v>104148.7</v>
      </c>
    </row>
    <row r="2172" spans="1:10" x14ac:dyDescent="0.25">
      <c r="A2172"/>
      <c r="B2172" s="17"/>
      <c r="C2172" s="19">
        <v>2018</v>
      </c>
      <c r="D2172" s="30" t="s">
        <v>1867</v>
      </c>
      <c r="E2172" s="30" t="s">
        <v>1867</v>
      </c>
      <c r="F2172" s="10">
        <v>978394.89999999991</v>
      </c>
      <c r="G2172" s="10">
        <v>346511.2</v>
      </c>
      <c r="H2172" s="11" t="s">
        <v>147</v>
      </c>
      <c r="I2172" s="28">
        <v>161181.70000000001</v>
      </c>
      <c r="J2172" s="28">
        <v>153698</v>
      </c>
    </row>
    <row r="2173" spans="1:10" x14ac:dyDescent="0.25">
      <c r="A2173" s="22" t="s">
        <v>799</v>
      </c>
      <c r="B2173" s="17" t="s">
        <v>801</v>
      </c>
      <c r="C2173" s="19">
        <v>2013</v>
      </c>
      <c r="D2173" s="34" t="s">
        <v>1867</v>
      </c>
      <c r="E2173" s="34" t="s">
        <v>1867</v>
      </c>
      <c r="F2173" s="10">
        <v>296047.3</v>
      </c>
      <c r="G2173" s="10">
        <v>136734.70000000001</v>
      </c>
      <c r="H2173" s="11" t="s">
        <v>147</v>
      </c>
      <c r="I2173" s="28">
        <v>18694.2</v>
      </c>
      <c r="J2173" s="28">
        <v>15575</v>
      </c>
    </row>
    <row r="2174" spans="1:10" x14ac:dyDescent="0.25">
      <c r="A2174"/>
      <c r="B2174" s="17"/>
      <c r="C2174" s="19">
        <v>2014</v>
      </c>
      <c r="D2174" s="29" t="s">
        <v>1867</v>
      </c>
      <c r="E2174" s="29" t="s">
        <v>1867</v>
      </c>
      <c r="F2174" s="10">
        <v>179284.3</v>
      </c>
      <c r="G2174" s="10">
        <v>78218.799999999988</v>
      </c>
      <c r="H2174" s="11" t="s">
        <v>147</v>
      </c>
      <c r="I2174" s="28">
        <v>25050.400000000001</v>
      </c>
      <c r="J2174" s="28">
        <v>20995.1</v>
      </c>
    </row>
    <row r="2175" spans="1:10" x14ac:dyDescent="0.25">
      <c r="A2175"/>
      <c r="B2175" s="17"/>
      <c r="C2175" s="19">
        <v>2015</v>
      </c>
      <c r="D2175" s="33" t="s">
        <v>1867</v>
      </c>
      <c r="E2175" s="33" t="s">
        <v>1867</v>
      </c>
      <c r="F2175" s="10">
        <v>327674.39999999997</v>
      </c>
      <c r="G2175" s="10">
        <v>131633.90000000002</v>
      </c>
      <c r="H2175" s="11" t="s">
        <v>147</v>
      </c>
      <c r="I2175" s="28">
        <v>40250.6</v>
      </c>
      <c r="J2175" s="28">
        <v>35179.800000000003</v>
      </c>
    </row>
    <row r="2176" spans="1:10" x14ac:dyDescent="0.25">
      <c r="A2176"/>
      <c r="B2176" s="17"/>
      <c r="C2176" s="19">
        <v>2016</v>
      </c>
      <c r="D2176" s="33" t="s">
        <v>1867</v>
      </c>
      <c r="E2176" s="10">
        <v>1643139.2000000002</v>
      </c>
      <c r="F2176" s="10">
        <v>512073.5</v>
      </c>
      <c r="G2176" s="10">
        <v>206982</v>
      </c>
      <c r="H2176" s="11" t="s">
        <v>147</v>
      </c>
      <c r="I2176" s="28">
        <v>67376.899999999994</v>
      </c>
      <c r="J2176" s="28">
        <v>55154.7</v>
      </c>
    </row>
    <row r="2177" spans="1:10" x14ac:dyDescent="0.25">
      <c r="A2177"/>
      <c r="B2177" s="17"/>
      <c r="C2177" s="19">
        <v>2017</v>
      </c>
      <c r="D2177" s="33" t="s">
        <v>1867</v>
      </c>
      <c r="E2177" s="33" t="s">
        <v>1867</v>
      </c>
      <c r="F2177" s="10">
        <v>772051.6</v>
      </c>
      <c r="G2177" s="10">
        <v>300385.40000000002</v>
      </c>
      <c r="H2177" s="11" t="s">
        <v>147</v>
      </c>
      <c r="I2177" s="28">
        <v>116325.2</v>
      </c>
      <c r="J2177" s="28">
        <v>104148.7</v>
      </c>
    </row>
    <row r="2178" spans="1:10" x14ac:dyDescent="0.25">
      <c r="A2178"/>
      <c r="B2178" s="17"/>
      <c r="C2178" s="19">
        <v>2018</v>
      </c>
      <c r="D2178" s="30" t="s">
        <v>1867</v>
      </c>
      <c r="E2178" s="30" t="s">
        <v>1867</v>
      </c>
      <c r="F2178" s="10">
        <v>978394.89999999991</v>
      </c>
      <c r="G2178" s="10">
        <v>346511.2</v>
      </c>
      <c r="H2178" s="11" t="s">
        <v>147</v>
      </c>
      <c r="I2178" s="28">
        <v>161181.70000000001</v>
      </c>
      <c r="J2178" s="28">
        <v>153698</v>
      </c>
    </row>
    <row r="2179" spans="1:10" x14ac:dyDescent="0.25">
      <c r="A2179" s="20" t="s">
        <v>88</v>
      </c>
      <c r="B2179" s="17" t="s">
        <v>802</v>
      </c>
      <c r="C2179" s="19">
        <v>2013</v>
      </c>
      <c r="D2179" s="10">
        <v>19146620.899999999</v>
      </c>
      <c r="E2179" s="10">
        <v>18996367.600000001</v>
      </c>
      <c r="F2179" s="10">
        <v>5102975.3000000007</v>
      </c>
      <c r="G2179" s="10">
        <v>1275588</v>
      </c>
      <c r="H2179" s="11" t="s">
        <v>147</v>
      </c>
      <c r="I2179" s="28">
        <v>292267.40000000002</v>
      </c>
      <c r="J2179" s="28">
        <v>240229.5</v>
      </c>
    </row>
    <row r="2180" spans="1:10" x14ac:dyDescent="0.25">
      <c r="A2180"/>
      <c r="B2180" s="17"/>
      <c r="C2180" s="19">
        <v>2014</v>
      </c>
      <c r="D2180" s="10">
        <v>18220734.100000001</v>
      </c>
      <c r="E2180" s="10">
        <v>18232627.199999999</v>
      </c>
      <c r="F2180" s="10">
        <v>4248666.3</v>
      </c>
      <c r="G2180" s="10">
        <v>1219008.6000000001</v>
      </c>
      <c r="H2180" s="11" t="s">
        <v>147</v>
      </c>
      <c r="I2180" s="28">
        <v>323069.3</v>
      </c>
      <c r="J2180" s="28">
        <v>259335.7</v>
      </c>
    </row>
    <row r="2181" spans="1:10" x14ac:dyDescent="0.25">
      <c r="A2181"/>
      <c r="B2181" s="17"/>
      <c r="C2181" s="19">
        <v>2015</v>
      </c>
      <c r="D2181" s="10">
        <v>22656569</v>
      </c>
      <c r="E2181" s="10">
        <v>20810009</v>
      </c>
      <c r="F2181" s="10">
        <v>5712747.5000000009</v>
      </c>
      <c r="G2181" s="10">
        <v>1479823</v>
      </c>
      <c r="H2181" s="11" t="s">
        <v>147</v>
      </c>
      <c r="I2181" s="28">
        <v>479531.2</v>
      </c>
      <c r="J2181" s="28">
        <v>391690.4</v>
      </c>
    </row>
    <row r="2182" spans="1:10" x14ac:dyDescent="0.25">
      <c r="A2182"/>
      <c r="B2182" s="17"/>
      <c r="C2182" s="19">
        <v>2016</v>
      </c>
      <c r="D2182" s="10">
        <v>20474589.899999999</v>
      </c>
      <c r="E2182" s="10">
        <v>30014621.600000001</v>
      </c>
      <c r="F2182" s="10">
        <v>8766248.0999999996</v>
      </c>
      <c r="G2182" s="10">
        <v>2421631.7999999998</v>
      </c>
      <c r="H2182" s="11" t="s">
        <v>147</v>
      </c>
      <c r="I2182" s="28">
        <v>683949.7</v>
      </c>
      <c r="J2182" s="28">
        <v>572503.1</v>
      </c>
    </row>
    <row r="2183" spans="1:10" x14ac:dyDescent="0.25">
      <c r="A2183"/>
      <c r="B2183" s="17"/>
      <c r="C2183" s="19">
        <v>2017</v>
      </c>
      <c r="D2183" s="10">
        <v>17924832.899999999</v>
      </c>
      <c r="E2183" s="33" t="s">
        <v>1867</v>
      </c>
      <c r="F2183" s="33" t="s">
        <v>1867</v>
      </c>
      <c r="G2183" s="10">
        <v>3287713.8</v>
      </c>
      <c r="H2183" s="11" t="s">
        <v>1867</v>
      </c>
      <c r="I2183" s="11" t="s">
        <v>1867</v>
      </c>
      <c r="J2183" s="28">
        <v>748863.5</v>
      </c>
    </row>
    <row r="2184" spans="1:10" x14ac:dyDescent="0.25">
      <c r="A2184"/>
      <c r="B2184" s="17"/>
      <c r="C2184" s="19">
        <v>2018</v>
      </c>
      <c r="D2184" s="10">
        <v>19373348.800000001</v>
      </c>
      <c r="E2184" s="30" t="s">
        <v>1867</v>
      </c>
      <c r="F2184" s="30" t="s">
        <v>1867</v>
      </c>
      <c r="G2184" s="10">
        <v>4314933.3</v>
      </c>
      <c r="H2184" s="11" t="s">
        <v>1867</v>
      </c>
      <c r="I2184" s="11" t="s">
        <v>1867</v>
      </c>
      <c r="J2184" s="28">
        <v>919111.6</v>
      </c>
    </row>
    <row r="2185" spans="1:10" x14ac:dyDescent="0.25">
      <c r="A2185" s="21" t="s">
        <v>803</v>
      </c>
      <c r="B2185" s="17" t="s">
        <v>804</v>
      </c>
      <c r="C2185" s="19">
        <v>2013</v>
      </c>
      <c r="D2185" s="10">
        <v>11612074.5</v>
      </c>
      <c r="E2185" s="10">
        <v>4763114.9000000004</v>
      </c>
      <c r="F2185" s="10">
        <v>725836.5</v>
      </c>
      <c r="G2185" s="10">
        <v>198061.89999999997</v>
      </c>
      <c r="H2185" s="11" t="s">
        <v>147</v>
      </c>
      <c r="I2185" s="28">
        <v>24335.9</v>
      </c>
      <c r="J2185" s="28">
        <v>21185.3</v>
      </c>
    </row>
    <row r="2186" spans="1:10" x14ac:dyDescent="0.25">
      <c r="A2186"/>
      <c r="B2186" s="17"/>
      <c r="C2186" s="19">
        <v>2014</v>
      </c>
      <c r="D2186" s="10">
        <v>11400242.4</v>
      </c>
      <c r="E2186" s="10">
        <v>3720146.6</v>
      </c>
      <c r="F2186" s="10">
        <v>635770.80000000005</v>
      </c>
      <c r="G2186" s="10">
        <v>184418.5</v>
      </c>
      <c r="H2186" s="11" t="s">
        <v>147</v>
      </c>
      <c r="I2186" s="28">
        <v>30146.3</v>
      </c>
      <c r="J2186" s="28">
        <v>30146.3</v>
      </c>
    </row>
    <row r="2187" spans="1:10" x14ac:dyDescent="0.25">
      <c r="A2187"/>
      <c r="B2187" s="17"/>
      <c r="C2187" s="19">
        <v>2015</v>
      </c>
      <c r="D2187" s="10">
        <v>15425452.5</v>
      </c>
      <c r="E2187" s="10">
        <v>2630749.9000000004</v>
      </c>
      <c r="F2187" s="10">
        <v>739059.79999999993</v>
      </c>
      <c r="G2187" s="10">
        <v>159276.5</v>
      </c>
      <c r="H2187" s="11" t="s">
        <v>147</v>
      </c>
      <c r="I2187" s="28">
        <v>57289.2</v>
      </c>
      <c r="J2187" s="28">
        <f>39325.7-0.2</f>
        <v>39325.5</v>
      </c>
    </row>
    <row r="2188" spans="1:10" x14ac:dyDescent="0.25">
      <c r="A2188"/>
      <c r="B2188" s="17"/>
      <c r="C2188" s="19">
        <v>2016</v>
      </c>
      <c r="D2188" s="10">
        <v>13499982</v>
      </c>
      <c r="E2188" s="10">
        <v>5326909.7</v>
      </c>
      <c r="F2188" s="10">
        <v>1237844.3000000003</v>
      </c>
      <c r="G2188" s="10">
        <v>307797.2</v>
      </c>
      <c r="H2188" s="11" t="s">
        <v>147</v>
      </c>
      <c r="I2188" s="28">
        <v>71856.100000000006</v>
      </c>
      <c r="J2188" s="28">
        <v>65070.7</v>
      </c>
    </row>
    <row r="2189" spans="1:10" x14ac:dyDescent="0.25">
      <c r="A2189"/>
      <c r="B2189" s="17"/>
      <c r="C2189" s="19">
        <v>2017</v>
      </c>
      <c r="D2189" s="10">
        <v>10849045.1</v>
      </c>
      <c r="E2189" s="10">
        <v>8320427.2999999998</v>
      </c>
      <c r="F2189" s="10">
        <v>1754459.1</v>
      </c>
      <c r="G2189" s="10">
        <v>500919.9</v>
      </c>
      <c r="H2189" s="11" t="s">
        <v>147</v>
      </c>
      <c r="I2189" s="28">
        <v>96901.3</v>
      </c>
      <c r="J2189" s="28">
        <v>89856.1</v>
      </c>
    </row>
    <row r="2190" spans="1:10" x14ac:dyDescent="0.25">
      <c r="A2190"/>
      <c r="B2190" s="17"/>
      <c r="C2190" s="19">
        <v>2018</v>
      </c>
      <c r="D2190" s="10">
        <v>10545125.300000001</v>
      </c>
      <c r="E2190" s="10">
        <v>10256321.4</v>
      </c>
      <c r="F2190" s="10">
        <v>2103889.4</v>
      </c>
      <c r="G2190" s="10">
        <v>722777.4</v>
      </c>
      <c r="H2190" s="11" t="s">
        <v>147</v>
      </c>
      <c r="I2190" s="28">
        <v>140661.20000000001</v>
      </c>
      <c r="J2190" s="28">
        <v>130234</v>
      </c>
    </row>
    <row r="2191" spans="1:10" x14ac:dyDescent="0.25">
      <c r="A2191" s="22" t="s">
        <v>805</v>
      </c>
      <c r="B2191" s="17" t="s">
        <v>806</v>
      </c>
      <c r="C2191" s="19">
        <v>2013</v>
      </c>
      <c r="D2191" s="10">
        <v>6447565.5</v>
      </c>
      <c r="E2191" s="10">
        <v>1604289.9000000001</v>
      </c>
      <c r="F2191" s="10">
        <v>72576.5</v>
      </c>
      <c r="G2191" s="10">
        <v>31842.3</v>
      </c>
      <c r="H2191" s="11" t="s">
        <v>147</v>
      </c>
      <c r="I2191" s="28">
        <v>4722.6000000000004</v>
      </c>
      <c r="J2191" s="28">
        <f>1572.1-0.1</f>
        <v>1572</v>
      </c>
    </row>
    <row r="2192" spans="1:10" x14ac:dyDescent="0.25">
      <c r="A2192" s="22" t="s">
        <v>807</v>
      </c>
      <c r="B2192" s="17"/>
      <c r="C2192" s="19">
        <v>2014</v>
      </c>
      <c r="D2192" s="10">
        <v>7447141.7000000002</v>
      </c>
      <c r="E2192" s="10">
        <v>536312.19999999995</v>
      </c>
      <c r="F2192" s="10">
        <v>57384.100000000006</v>
      </c>
      <c r="G2192" s="10">
        <v>28519.200000000001</v>
      </c>
      <c r="H2192" s="11" t="s">
        <v>147</v>
      </c>
      <c r="I2192" s="28">
        <v>2702.5</v>
      </c>
      <c r="J2192" s="28">
        <v>2702.5</v>
      </c>
    </row>
    <row r="2193" spans="1:10" x14ac:dyDescent="0.25">
      <c r="A2193"/>
      <c r="B2193" s="17"/>
      <c r="C2193" s="19">
        <v>2015</v>
      </c>
      <c r="D2193" s="10">
        <v>9709234.0999999996</v>
      </c>
      <c r="E2193" s="10">
        <v>15220.900000000023</v>
      </c>
      <c r="F2193" s="10">
        <v>15514.2</v>
      </c>
      <c r="G2193" s="10">
        <v>8683.7000000000007</v>
      </c>
      <c r="H2193" s="11" t="s">
        <v>147</v>
      </c>
      <c r="I2193" s="28">
        <v>3709.8</v>
      </c>
      <c r="J2193" s="28">
        <v>3709.8</v>
      </c>
    </row>
    <row r="2194" spans="1:10" x14ac:dyDescent="0.25">
      <c r="A2194"/>
      <c r="B2194" s="17"/>
      <c r="C2194" s="19">
        <v>2016</v>
      </c>
      <c r="D2194" s="10">
        <v>9329525.0999999996</v>
      </c>
      <c r="E2194" s="10">
        <v>446080.4</v>
      </c>
      <c r="F2194" s="10">
        <v>83670.599999999991</v>
      </c>
      <c r="G2194" s="10">
        <v>22202.2</v>
      </c>
      <c r="H2194" s="11" t="s">
        <v>147</v>
      </c>
      <c r="I2194" s="28">
        <v>4411.5</v>
      </c>
      <c r="J2194" s="28">
        <v>4411.5</v>
      </c>
    </row>
    <row r="2195" spans="1:10" x14ac:dyDescent="0.25">
      <c r="A2195"/>
      <c r="B2195" s="17"/>
      <c r="C2195" s="19">
        <v>2017</v>
      </c>
      <c r="D2195" s="10">
        <v>7826067</v>
      </c>
      <c r="E2195" s="10">
        <v>1126249.1000000001</v>
      </c>
      <c r="F2195" s="10">
        <v>231343.7</v>
      </c>
      <c r="G2195" s="10">
        <v>30357.3</v>
      </c>
      <c r="H2195" s="11" t="s">
        <v>147</v>
      </c>
      <c r="I2195" s="28">
        <v>2988.2</v>
      </c>
      <c r="J2195" s="28">
        <v>2988.2</v>
      </c>
    </row>
    <row r="2196" spans="1:10" x14ac:dyDescent="0.25">
      <c r="A2196"/>
      <c r="B2196" s="17"/>
      <c r="C2196" s="19">
        <v>2018</v>
      </c>
      <c r="D2196" s="30" t="s">
        <v>1867</v>
      </c>
      <c r="E2196" s="30" t="s">
        <v>1867</v>
      </c>
      <c r="F2196" s="10">
        <v>168437.6</v>
      </c>
      <c r="G2196" s="10">
        <v>66057.7</v>
      </c>
      <c r="H2196" s="11" t="s">
        <v>147</v>
      </c>
      <c r="I2196" s="28">
        <v>6555.4</v>
      </c>
      <c r="J2196" s="28">
        <v>6555.4</v>
      </c>
    </row>
    <row r="2197" spans="1:10" x14ac:dyDescent="0.25">
      <c r="A2197" s="22" t="s">
        <v>808</v>
      </c>
      <c r="B2197" s="17" t="s">
        <v>809</v>
      </c>
      <c r="C2197" s="19">
        <v>2013</v>
      </c>
      <c r="D2197" s="30" t="s">
        <v>1868</v>
      </c>
      <c r="E2197" s="10">
        <v>1433562.7</v>
      </c>
      <c r="F2197" s="10">
        <v>204161.90000000002</v>
      </c>
      <c r="G2197" s="10">
        <v>58538.3</v>
      </c>
      <c r="H2197" s="11" t="s">
        <v>147</v>
      </c>
      <c r="I2197" s="28">
        <v>10673.7</v>
      </c>
      <c r="J2197" s="28">
        <v>10673.7</v>
      </c>
    </row>
    <row r="2198" spans="1:10" x14ac:dyDescent="0.25">
      <c r="A2198"/>
      <c r="B2198" s="17"/>
      <c r="C2198" s="19">
        <v>2014</v>
      </c>
      <c r="D2198" s="30" t="s">
        <v>1868</v>
      </c>
      <c r="E2198" s="10">
        <v>1170511.5</v>
      </c>
      <c r="F2198" s="10">
        <v>251737.80000000002</v>
      </c>
      <c r="G2198" s="10">
        <v>64812.6</v>
      </c>
      <c r="H2198" s="11" t="s">
        <v>147</v>
      </c>
      <c r="I2198" s="28">
        <v>12162.9</v>
      </c>
      <c r="J2198" s="28">
        <v>12162.9</v>
      </c>
    </row>
    <row r="2199" spans="1:10" x14ac:dyDescent="0.25">
      <c r="A2199"/>
      <c r="B2199" s="17"/>
      <c r="C2199" s="19">
        <v>2015</v>
      </c>
      <c r="D2199" s="30" t="s">
        <v>1868</v>
      </c>
      <c r="E2199" s="10">
        <v>1152704.3</v>
      </c>
      <c r="F2199" s="10">
        <v>493593.3</v>
      </c>
      <c r="G2199" s="10">
        <v>78286.8</v>
      </c>
      <c r="H2199" s="11" t="s">
        <v>147</v>
      </c>
      <c r="I2199" s="28">
        <v>28233.3</v>
      </c>
      <c r="J2199" s="28">
        <f>21331.5-0.2</f>
        <v>21331.3</v>
      </c>
    </row>
    <row r="2200" spans="1:10" x14ac:dyDescent="0.25">
      <c r="A2200"/>
      <c r="B2200" s="17"/>
      <c r="C2200" s="19">
        <v>2016</v>
      </c>
      <c r="D2200" s="30" t="s">
        <v>1868</v>
      </c>
      <c r="E2200" s="10">
        <v>1544774.9</v>
      </c>
      <c r="F2200" s="10">
        <v>593447.20000000007</v>
      </c>
      <c r="G2200" s="10">
        <v>125506</v>
      </c>
      <c r="H2200" s="11" t="s">
        <v>147</v>
      </c>
      <c r="I2200" s="28">
        <v>39662.5</v>
      </c>
      <c r="J2200" s="28">
        <f>35402.3-0.1</f>
        <v>35402.200000000004</v>
      </c>
    </row>
    <row r="2201" spans="1:10" x14ac:dyDescent="0.25">
      <c r="A2201"/>
      <c r="B2201" s="17"/>
      <c r="C2201" s="19">
        <v>2017</v>
      </c>
      <c r="D2201" s="30" t="s">
        <v>1868</v>
      </c>
      <c r="E2201" s="10">
        <v>2380187.7999999998</v>
      </c>
      <c r="F2201" s="10">
        <v>628430.6</v>
      </c>
      <c r="G2201" s="10">
        <v>214621.4</v>
      </c>
      <c r="H2201" s="11" t="s">
        <v>147</v>
      </c>
      <c r="I2201" s="28">
        <v>61177.9</v>
      </c>
      <c r="J2201" s="28">
        <v>56752.1</v>
      </c>
    </row>
    <row r="2202" spans="1:10" x14ac:dyDescent="0.25">
      <c r="A2202"/>
      <c r="B2202" s="17"/>
      <c r="C2202" s="19">
        <v>2018</v>
      </c>
      <c r="D2202" s="30" t="s">
        <v>1868</v>
      </c>
      <c r="E2202" s="10">
        <v>2599263.9</v>
      </c>
      <c r="F2202" s="10">
        <v>788283.3</v>
      </c>
      <c r="G2202" s="10">
        <v>314731.69999999995</v>
      </c>
      <c r="H2202" s="11" t="s">
        <v>147</v>
      </c>
      <c r="I2202" s="28">
        <v>80126.3</v>
      </c>
      <c r="J2202" s="28">
        <v>75602.899999999994</v>
      </c>
    </row>
    <row r="2203" spans="1:10" x14ac:dyDescent="0.25">
      <c r="A2203" s="22" t="s">
        <v>810</v>
      </c>
      <c r="B2203" s="17" t="s">
        <v>811</v>
      </c>
      <c r="C2203" s="19">
        <v>2013</v>
      </c>
      <c r="D2203" s="34" t="s">
        <v>1867</v>
      </c>
      <c r="E2203" s="34" t="s">
        <v>1867</v>
      </c>
      <c r="F2203" s="10">
        <v>203225.30000000002</v>
      </c>
      <c r="G2203" s="10">
        <v>29851.200000000001</v>
      </c>
      <c r="H2203" s="11" t="s">
        <v>147</v>
      </c>
      <c r="I2203" s="28">
        <v>3904</v>
      </c>
      <c r="J2203" s="28">
        <v>3904</v>
      </c>
    </row>
    <row r="2204" spans="1:10" x14ac:dyDescent="0.25">
      <c r="A2204"/>
      <c r="B2204" s="17"/>
      <c r="C2204" s="19">
        <v>2014</v>
      </c>
      <c r="D2204" s="29" t="s">
        <v>1867</v>
      </c>
      <c r="E2204" s="29" t="s">
        <v>1867</v>
      </c>
      <c r="F2204" s="10">
        <v>130739.99999999999</v>
      </c>
      <c r="G2204" s="10">
        <v>17190.3</v>
      </c>
      <c r="H2204" s="11" t="s">
        <v>147</v>
      </c>
      <c r="I2204" s="28">
        <v>7835.4</v>
      </c>
      <c r="J2204" s="28">
        <v>7835.4</v>
      </c>
    </row>
    <row r="2205" spans="1:10" x14ac:dyDescent="0.25">
      <c r="A2205"/>
      <c r="B2205" s="17"/>
      <c r="C2205" s="19">
        <v>2015</v>
      </c>
      <c r="D2205" s="33" t="s">
        <v>1867</v>
      </c>
      <c r="E2205" s="33" t="s">
        <v>1867</v>
      </c>
      <c r="F2205" s="10">
        <v>27820.800000000003</v>
      </c>
      <c r="G2205" s="10">
        <v>14424.800000000001</v>
      </c>
      <c r="H2205" s="11" t="s">
        <v>147</v>
      </c>
      <c r="I2205" s="28">
        <v>7446.4</v>
      </c>
      <c r="J2205" s="28">
        <v>7446.4</v>
      </c>
    </row>
    <row r="2206" spans="1:10" x14ac:dyDescent="0.25">
      <c r="A2206"/>
      <c r="B2206" s="17"/>
      <c r="C2206" s="19">
        <v>2016</v>
      </c>
      <c r="D2206" s="33" t="s">
        <v>1867</v>
      </c>
      <c r="E2206" s="10">
        <v>1717736.4000000001</v>
      </c>
      <c r="F2206" s="10">
        <v>276278.10000000003</v>
      </c>
      <c r="G2206" s="10">
        <v>59009.700000000004</v>
      </c>
      <c r="H2206" s="11" t="s">
        <v>147</v>
      </c>
      <c r="I2206" s="28">
        <v>14574.4</v>
      </c>
      <c r="J2206" s="28">
        <v>14574.4</v>
      </c>
    </row>
    <row r="2207" spans="1:10" x14ac:dyDescent="0.25">
      <c r="A2207"/>
      <c r="B2207" s="17"/>
      <c r="C2207" s="19">
        <v>2017</v>
      </c>
      <c r="D2207" s="33" t="s">
        <v>1867</v>
      </c>
      <c r="E2207" s="33" t="s">
        <v>1867</v>
      </c>
      <c r="F2207" s="10">
        <v>403200</v>
      </c>
      <c r="G2207" s="10">
        <v>92189.799999999988</v>
      </c>
      <c r="H2207" s="11" t="s">
        <v>147</v>
      </c>
      <c r="I2207" s="28">
        <v>14815.9</v>
      </c>
      <c r="J2207" s="28">
        <v>14815.9</v>
      </c>
    </row>
    <row r="2208" spans="1:10" x14ac:dyDescent="0.25">
      <c r="A2208"/>
      <c r="B2208" s="17"/>
      <c r="C2208" s="19">
        <v>2018</v>
      </c>
      <c r="D2208" s="30" t="s">
        <v>1868</v>
      </c>
      <c r="E2208" s="10">
        <v>3803392.1</v>
      </c>
      <c r="F2208" s="10">
        <v>444757.7</v>
      </c>
      <c r="G2208" s="10">
        <v>141596.9</v>
      </c>
      <c r="H2208" s="11" t="s">
        <v>147</v>
      </c>
      <c r="I2208" s="28">
        <v>22984.7</v>
      </c>
      <c r="J2208" s="28">
        <v>21482.9</v>
      </c>
    </row>
    <row r="2209" spans="1:10" x14ac:dyDescent="0.25">
      <c r="A2209" s="22" t="s">
        <v>812</v>
      </c>
      <c r="B2209" s="17" t="s">
        <v>813</v>
      </c>
      <c r="C2209" s="19">
        <v>2013</v>
      </c>
      <c r="D2209" s="30" t="s">
        <v>1868</v>
      </c>
      <c r="E2209" s="10">
        <v>685860</v>
      </c>
      <c r="F2209" s="10">
        <v>113668.7</v>
      </c>
      <c r="G2209" s="10">
        <v>38436.699999999997</v>
      </c>
      <c r="H2209" s="11" t="s">
        <v>147</v>
      </c>
      <c r="I2209" s="28">
        <v>574.20000000000005</v>
      </c>
      <c r="J2209" s="28">
        <v>574.20000000000005</v>
      </c>
    </row>
    <row r="2210" spans="1:10" x14ac:dyDescent="0.25">
      <c r="A2210"/>
      <c r="B2210" s="17"/>
      <c r="C2210" s="19">
        <v>2014</v>
      </c>
      <c r="D2210" s="30" t="s">
        <v>1868</v>
      </c>
      <c r="E2210" s="10">
        <v>757230.1</v>
      </c>
      <c r="F2210" s="10">
        <v>66556.100000000006</v>
      </c>
      <c r="G2210" s="10">
        <v>25878.600000000002</v>
      </c>
      <c r="H2210" s="11" t="s">
        <v>147</v>
      </c>
      <c r="I2210" s="28">
        <v>1968.7</v>
      </c>
      <c r="J2210" s="28">
        <v>1968.7</v>
      </c>
    </row>
    <row r="2211" spans="1:10" x14ac:dyDescent="0.25">
      <c r="A2211"/>
      <c r="B2211" s="17"/>
      <c r="C2211" s="19">
        <v>2015</v>
      </c>
      <c r="D2211" s="30" t="s">
        <v>1868</v>
      </c>
      <c r="E2211" s="10">
        <v>829888</v>
      </c>
      <c r="F2211" s="10">
        <v>107052.8</v>
      </c>
      <c r="G2211" s="10">
        <v>24248.100000000002</v>
      </c>
      <c r="H2211" s="11" t="s">
        <v>147</v>
      </c>
      <c r="I2211" s="28">
        <v>617.20000000000005</v>
      </c>
      <c r="J2211" s="28">
        <v>617.20000000000005</v>
      </c>
    </row>
    <row r="2212" spans="1:10" x14ac:dyDescent="0.25">
      <c r="A2212"/>
      <c r="B2212" s="17"/>
      <c r="C2212" s="19">
        <v>2016</v>
      </c>
      <c r="D2212" s="30" t="s">
        <v>1868</v>
      </c>
      <c r="E2212" s="10">
        <v>894658.9</v>
      </c>
      <c r="F2212" s="10">
        <v>154518.79999999999</v>
      </c>
      <c r="G2212" s="10">
        <v>47315.399999999994</v>
      </c>
      <c r="H2212" s="11" t="s">
        <v>147</v>
      </c>
      <c r="I2212" s="28">
        <v>1451.2</v>
      </c>
      <c r="J2212" s="28">
        <v>1451.2</v>
      </c>
    </row>
    <row r="2213" spans="1:10" x14ac:dyDescent="0.25">
      <c r="A2213"/>
      <c r="B2213" s="17"/>
      <c r="C2213" s="19">
        <v>2017</v>
      </c>
      <c r="D2213" s="30" t="s">
        <v>1868</v>
      </c>
      <c r="E2213" s="10">
        <v>836456.9</v>
      </c>
      <c r="F2213" s="10">
        <v>208901.90000000002</v>
      </c>
      <c r="G2213" s="10">
        <v>45759.799999999996</v>
      </c>
      <c r="H2213" s="11" t="s">
        <v>147</v>
      </c>
      <c r="I2213" s="28">
        <v>2968.7</v>
      </c>
      <c r="J2213" s="28">
        <v>2968.7</v>
      </c>
    </row>
    <row r="2214" spans="1:10" x14ac:dyDescent="0.25">
      <c r="A2214"/>
      <c r="B2214" s="17"/>
      <c r="C2214" s="19">
        <v>2018</v>
      </c>
      <c r="D2214" s="30" t="s">
        <v>1868</v>
      </c>
      <c r="E2214" s="10">
        <v>907471.4</v>
      </c>
      <c r="F2214" s="10">
        <v>359036.30000000005</v>
      </c>
      <c r="G2214" s="10">
        <v>59407.1</v>
      </c>
      <c r="H2214" s="11" t="s">
        <v>147</v>
      </c>
      <c r="I2214" s="28">
        <v>5253.9</v>
      </c>
      <c r="J2214" s="28">
        <v>5253.9</v>
      </c>
    </row>
    <row r="2215" spans="1:10" x14ac:dyDescent="0.25">
      <c r="A2215" s="22" t="s">
        <v>814</v>
      </c>
      <c r="B2215" s="17" t="s">
        <v>815</v>
      </c>
      <c r="C2215" s="19">
        <v>2013</v>
      </c>
      <c r="D2215" s="34" t="s">
        <v>1867</v>
      </c>
      <c r="E2215" s="34" t="s">
        <v>1867</v>
      </c>
      <c r="F2215" s="10">
        <v>132204.1</v>
      </c>
      <c r="G2215" s="10">
        <v>39393.4</v>
      </c>
      <c r="H2215" s="11" t="s">
        <v>147</v>
      </c>
      <c r="I2215" s="28">
        <v>4461.3999999999996</v>
      </c>
      <c r="J2215" s="28">
        <v>4461.3999999999996</v>
      </c>
    </row>
    <row r="2216" spans="1:10" x14ac:dyDescent="0.25">
      <c r="A2216"/>
      <c r="B2216" s="17"/>
      <c r="C2216" s="19">
        <v>2014</v>
      </c>
      <c r="D2216" s="29" t="s">
        <v>1867</v>
      </c>
      <c r="E2216" s="29" t="s">
        <v>1867</v>
      </c>
      <c r="F2216" s="10">
        <v>129352.8</v>
      </c>
      <c r="G2216" s="10">
        <v>48017.8</v>
      </c>
      <c r="H2216" s="11" t="s">
        <v>147</v>
      </c>
      <c r="I2216" s="28">
        <v>5476.8</v>
      </c>
      <c r="J2216" s="28">
        <v>5476.8</v>
      </c>
    </row>
    <row r="2217" spans="1:10" x14ac:dyDescent="0.25">
      <c r="A2217"/>
      <c r="B2217" s="17"/>
      <c r="C2217" s="19">
        <v>2015</v>
      </c>
      <c r="D2217" s="33" t="s">
        <v>1867</v>
      </c>
      <c r="E2217" s="33" t="s">
        <v>1867</v>
      </c>
      <c r="F2217" s="10">
        <v>95078.7</v>
      </c>
      <c r="G2217" s="10">
        <v>33633.100000000006</v>
      </c>
      <c r="H2217" s="11" t="s">
        <v>147</v>
      </c>
      <c r="I2217" s="28">
        <v>17282.5</v>
      </c>
      <c r="J2217" s="28">
        <v>6220.8</v>
      </c>
    </row>
    <row r="2218" spans="1:10" x14ac:dyDescent="0.25">
      <c r="A2218"/>
      <c r="B2218" s="17"/>
      <c r="C2218" s="19">
        <v>2016</v>
      </c>
      <c r="D2218" s="33" t="s">
        <v>1867</v>
      </c>
      <c r="E2218" s="10">
        <v>723659.1</v>
      </c>
      <c r="F2218" s="10">
        <v>129929.60000000001</v>
      </c>
      <c r="G2218" s="10">
        <v>53763.9</v>
      </c>
      <c r="H2218" s="11" t="s">
        <v>147</v>
      </c>
      <c r="I2218" s="28">
        <v>11756.5</v>
      </c>
      <c r="J2218" s="28">
        <v>9231.4</v>
      </c>
    </row>
    <row r="2219" spans="1:10" x14ac:dyDescent="0.25">
      <c r="A2219"/>
      <c r="B2219" s="17"/>
      <c r="C2219" s="19">
        <v>2017</v>
      </c>
      <c r="D2219" s="33" t="s">
        <v>1867</v>
      </c>
      <c r="E2219" s="33" t="s">
        <v>1867</v>
      </c>
      <c r="F2219" s="10">
        <v>282582.89999999997</v>
      </c>
      <c r="G2219" s="10">
        <v>117991.59999999999</v>
      </c>
      <c r="H2219" s="11" t="s">
        <v>147</v>
      </c>
      <c r="I2219" s="28">
        <v>14950.6</v>
      </c>
      <c r="J2219" s="28">
        <v>12331.2</v>
      </c>
    </row>
    <row r="2220" spans="1:10" x14ac:dyDescent="0.25">
      <c r="A2220"/>
      <c r="B2220" s="17"/>
      <c r="C2220" s="19">
        <v>2018</v>
      </c>
      <c r="D2220" s="30" t="s">
        <v>1867</v>
      </c>
      <c r="E2220" s="30" t="s">
        <v>1867</v>
      </c>
      <c r="F2220" s="10">
        <v>343374.5</v>
      </c>
      <c r="G2220" s="10">
        <v>140984</v>
      </c>
      <c r="H2220" s="11" t="s">
        <v>147</v>
      </c>
      <c r="I2220" s="28">
        <v>25740.9</v>
      </c>
      <c r="J2220" s="28">
        <v>21338.9</v>
      </c>
    </row>
    <row r="2221" spans="1:10" x14ac:dyDescent="0.25">
      <c r="A2221" s="21" t="s">
        <v>816</v>
      </c>
      <c r="B2221" s="17" t="s">
        <v>817</v>
      </c>
      <c r="C2221" s="19">
        <v>2013</v>
      </c>
      <c r="D2221" s="34" t="s">
        <v>1867</v>
      </c>
      <c r="E2221" s="34" t="s">
        <v>1867</v>
      </c>
      <c r="F2221" s="10">
        <v>1831462.4</v>
      </c>
      <c r="G2221" s="10">
        <v>520433.49999999994</v>
      </c>
      <c r="H2221" s="11" t="s">
        <v>147</v>
      </c>
      <c r="I2221" s="28">
        <v>96037.5</v>
      </c>
      <c r="J2221" s="28">
        <v>92807</v>
      </c>
    </row>
    <row r="2222" spans="1:10" x14ac:dyDescent="0.25">
      <c r="A2222"/>
      <c r="B2222" s="17"/>
      <c r="C2222" s="19">
        <v>2014</v>
      </c>
      <c r="D2222" s="29" t="s">
        <v>1867</v>
      </c>
      <c r="E2222" s="29" t="s">
        <v>1867</v>
      </c>
      <c r="F2222" s="10">
        <v>1469657.3</v>
      </c>
      <c r="G2222" s="10">
        <v>540775.69999999995</v>
      </c>
      <c r="H2222" s="11" t="s">
        <v>147</v>
      </c>
      <c r="I2222" s="28">
        <v>105557.1</v>
      </c>
      <c r="J2222" s="28">
        <v>95335.200000000012</v>
      </c>
    </row>
    <row r="2223" spans="1:10" x14ac:dyDescent="0.25">
      <c r="A2223"/>
      <c r="B2223" s="17"/>
      <c r="C2223" s="19">
        <v>2015</v>
      </c>
      <c r="D2223" s="33" t="s">
        <v>1867</v>
      </c>
      <c r="E2223" s="33" t="s">
        <v>1867</v>
      </c>
      <c r="F2223" s="10">
        <v>1966180.3</v>
      </c>
      <c r="G2223" s="10">
        <v>602362.6</v>
      </c>
      <c r="H2223" s="11" t="s">
        <v>147</v>
      </c>
      <c r="I2223" s="28">
        <v>146309.79999999999</v>
      </c>
      <c r="J2223" s="28">
        <v>138567.9</v>
      </c>
    </row>
    <row r="2224" spans="1:10" x14ac:dyDescent="0.25">
      <c r="A2224"/>
      <c r="B2224" s="17"/>
      <c r="C2224" s="19">
        <v>2016</v>
      </c>
      <c r="D2224" s="33" t="s">
        <v>1867</v>
      </c>
      <c r="E2224" s="10">
        <v>7215616.0999999996</v>
      </c>
      <c r="F2224" s="10">
        <v>3094097.9</v>
      </c>
      <c r="G2224" s="10">
        <v>923759.3</v>
      </c>
      <c r="H2224" s="11" t="s">
        <v>147</v>
      </c>
      <c r="I2224" s="28">
        <v>187583.3</v>
      </c>
      <c r="J2224" s="28">
        <v>175629.80000000002</v>
      </c>
    </row>
    <row r="2225" spans="1:10" x14ac:dyDescent="0.25">
      <c r="A2225"/>
      <c r="B2225" s="17"/>
      <c r="C2225" s="19">
        <v>2017</v>
      </c>
      <c r="D2225" s="33" t="s">
        <v>1867</v>
      </c>
      <c r="E2225" s="33" t="s">
        <v>1867</v>
      </c>
      <c r="F2225" s="10">
        <v>4125840.9</v>
      </c>
      <c r="G2225" s="10">
        <v>1347815.9</v>
      </c>
      <c r="H2225" s="11" t="s">
        <v>147</v>
      </c>
      <c r="I2225" s="28">
        <v>238490.8</v>
      </c>
      <c r="J2225" s="28">
        <v>227225.2</v>
      </c>
    </row>
    <row r="2226" spans="1:10" x14ac:dyDescent="0.25">
      <c r="A2226"/>
      <c r="B2226" s="17"/>
      <c r="C2226" s="19">
        <v>2018</v>
      </c>
      <c r="D2226" s="30" t="s">
        <v>1867</v>
      </c>
      <c r="E2226" s="30" t="s">
        <v>1867</v>
      </c>
      <c r="F2226" s="10">
        <v>5644247.7999999998</v>
      </c>
      <c r="G2226" s="10">
        <v>1695844.5</v>
      </c>
      <c r="H2226" s="11" t="s">
        <v>147</v>
      </c>
      <c r="I2226" s="28">
        <v>294802.2</v>
      </c>
      <c r="J2226" s="28">
        <v>287254.90000000002</v>
      </c>
    </row>
    <row r="2227" spans="1:10" x14ac:dyDescent="0.25">
      <c r="A2227" s="22" t="s">
        <v>818</v>
      </c>
      <c r="B2227" s="17" t="s">
        <v>819</v>
      </c>
      <c r="C2227" s="19">
        <v>2013</v>
      </c>
      <c r="D2227" s="30" t="s">
        <v>1868</v>
      </c>
      <c r="E2227" s="10">
        <v>244616</v>
      </c>
      <c r="F2227" s="10">
        <v>126747.1</v>
      </c>
      <c r="G2227" s="10">
        <v>27436.1</v>
      </c>
      <c r="H2227" s="11" t="s">
        <v>147</v>
      </c>
      <c r="I2227" s="28">
        <v>11815.6</v>
      </c>
      <c r="J2227" s="28">
        <f>11005.6-0.1</f>
        <v>11005.5</v>
      </c>
    </row>
    <row r="2228" spans="1:10" x14ac:dyDescent="0.25">
      <c r="A2228"/>
      <c r="B2228" s="17"/>
      <c r="C2228" s="19">
        <v>2014</v>
      </c>
      <c r="D2228" s="30" t="s">
        <v>1868</v>
      </c>
      <c r="E2228" s="10">
        <v>41183.300000000003</v>
      </c>
      <c r="F2228" s="10">
        <v>149787.5</v>
      </c>
      <c r="G2228" s="10">
        <v>69789.799999999988</v>
      </c>
      <c r="H2228" s="11" t="s">
        <v>147</v>
      </c>
      <c r="I2228" s="28">
        <v>23183.1</v>
      </c>
      <c r="J2228" s="28">
        <v>23183.1</v>
      </c>
    </row>
    <row r="2229" spans="1:10" x14ac:dyDescent="0.25">
      <c r="A2229"/>
      <c r="B2229" s="17"/>
      <c r="C2229" s="19">
        <v>2015</v>
      </c>
      <c r="D2229" s="30" t="s">
        <v>1868</v>
      </c>
      <c r="E2229" s="10">
        <v>188850</v>
      </c>
      <c r="F2229" s="10">
        <v>137542.79999999999</v>
      </c>
      <c r="G2229" s="10">
        <v>64781.1</v>
      </c>
      <c r="H2229" s="11" t="s">
        <v>147</v>
      </c>
      <c r="I2229" s="28">
        <v>34824.9</v>
      </c>
      <c r="J2229" s="28">
        <v>32738.1</v>
      </c>
    </row>
    <row r="2230" spans="1:10" x14ac:dyDescent="0.25">
      <c r="A2230"/>
      <c r="B2230" s="17"/>
      <c r="C2230" s="19">
        <v>2016</v>
      </c>
      <c r="D2230" s="30" t="s">
        <v>1868</v>
      </c>
      <c r="E2230" s="10">
        <v>167974.3</v>
      </c>
      <c r="F2230" s="10">
        <v>162105.1</v>
      </c>
      <c r="G2230" s="10">
        <v>61952.2</v>
      </c>
      <c r="H2230" s="11" t="s">
        <v>147</v>
      </c>
      <c r="I2230" s="28">
        <v>31620.1</v>
      </c>
      <c r="J2230" s="28">
        <v>30463.8</v>
      </c>
    </row>
    <row r="2231" spans="1:10" x14ac:dyDescent="0.25">
      <c r="A2231"/>
      <c r="B2231" s="17"/>
      <c r="C2231" s="19">
        <v>2017</v>
      </c>
      <c r="D2231" s="30" t="s">
        <v>1868</v>
      </c>
      <c r="E2231" s="33" t="s">
        <v>1867</v>
      </c>
      <c r="F2231" s="10">
        <v>287867.5</v>
      </c>
      <c r="G2231" s="10">
        <v>82934.7</v>
      </c>
      <c r="H2231" s="11" t="s">
        <v>147</v>
      </c>
      <c r="I2231" s="33" t="s">
        <v>1867</v>
      </c>
      <c r="J2231" s="28">
        <v>35870.5</v>
      </c>
    </row>
    <row r="2232" spans="1:10" x14ac:dyDescent="0.25">
      <c r="A2232"/>
      <c r="B2232" s="17"/>
      <c r="C2232" s="19">
        <v>2018</v>
      </c>
      <c r="D2232" s="30" t="s">
        <v>1868</v>
      </c>
      <c r="E2232" s="30" t="s">
        <v>1867</v>
      </c>
      <c r="F2232" s="10">
        <v>453061.8</v>
      </c>
      <c r="G2232" s="30" t="s">
        <v>1867</v>
      </c>
      <c r="H2232" s="11" t="s">
        <v>147</v>
      </c>
      <c r="I2232" s="30" t="s">
        <v>1867</v>
      </c>
      <c r="J2232" s="30" t="s">
        <v>1867</v>
      </c>
    </row>
    <row r="2233" spans="1:10" x14ac:dyDescent="0.25">
      <c r="A2233" s="22" t="s">
        <v>820</v>
      </c>
      <c r="B2233" s="17" t="s">
        <v>821</v>
      </c>
      <c r="C2233" s="19">
        <v>2013</v>
      </c>
      <c r="D2233" s="30" t="s">
        <v>1868</v>
      </c>
      <c r="E2233" s="10">
        <v>1403565.5</v>
      </c>
      <c r="F2233" s="10">
        <v>300659.39999999997</v>
      </c>
      <c r="G2233" s="10">
        <v>77530.900000000009</v>
      </c>
      <c r="H2233" s="11" t="s">
        <v>147</v>
      </c>
      <c r="I2233" s="28">
        <v>5815.6</v>
      </c>
      <c r="J2233" s="28">
        <v>5815.6</v>
      </c>
    </row>
    <row r="2234" spans="1:10" x14ac:dyDescent="0.25">
      <c r="A2234"/>
      <c r="B2234" s="17"/>
      <c r="C2234" s="19">
        <v>2014</v>
      </c>
      <c r="D2234" s="30" t="s">
        <v>1868</v>
      </c>
      <c r="E2234" s="10">
        <v>2152311.1</v>
      </c>
      <c r="F2234" s="10">
        <v>266824.50000000006</v>
      </c>
      <c r="G2234" s="10">
        <v>112680.2</v>
      </c>
      <c r="H2234" s="11" t="s">
        <v>147</v>
      </c>
      <c r="I2234" s="28">
        <v>4700.3999999999996</v>
      </c>
      <c r="J2234" s="28">
        <v>4700.3999999999996</v>
      </c>
    </row>
    <row r="2235" spans="1:10" x14ac:dyDescent="0.25">
      <c r="A2235"/>
      <c r="B2235" s="17"/>
      <c r="C2235" s="19">
        <v>2015</v>
      </c>
      <c r="D2235" s="30" t="s">
        <v>1868</v>
      </c>
      <c r="E2235" s="10">
        <v>2397484.4</v>
      </c>
      <c r="F2235" s="10">
        <v>469993.7</v>
      </c>
      <c r="G2235" s="10">
        <v>114412.9</v>
      </c>
      <c r="H2235" s="11" t="s">
        <v>147</v>
      </c>
      <c r="I2235" s="28">
        <v>8028.5</v>
      </c>
      <c r="J2235" s="28">
        <v>8028.5</v>
      </c>
    </row>
    <row r="2236" spans="1:10" x14ac:dyDescent="0.25">
      <c r="A2236"/>
      <c r="B2236" s="17"/>
      <c r="C2236" s="19">
        <v>2016</v>
      </c>
      <c r="D2236" s="30" t="s">
        <v>1868</v>
      </c>
      <c r="E2236" s="10">
        <v>3006495.5</v>
      </c>
      <c r="F2236" s="10">
        <v>831356.89999999991</v>
      </c>
      <c r="G2236" s="10">
        <v>249581.7</v>
      </c>
      <c r="H2236" s="11" t="s">
        <v>147</v>
      </c>
      <c r="I2236" s="28">
        <v>17120.7</v>
      </c>
      <c r="J2236" s="28">
        <v>17120.7</v>
      </c>
    </row>
    <row r="2237" spans="1:10" x14ac:dyDescent="0.25">
      <c r="A2237"/>
      <c r="B2237" s="17"/>
      <c r="C2237" s="19">
        <v>2017</v>
      </c>
      <c r="D2237" s="30" t="s">
        <v>1868</v>
      </c>
      <c r="E2237" s="10">
        <v>2767461.7</v>
      </c>
      <c r="F2237" s="10">
        <v>1191524.3999999999</v>
      </c>
      <c r="G2237" s="10">
        <v>322291.90000000002</v>
      </c>
      <c r="H2237" s="11" t="s">
        <v>147</v>
      </c>
      <c r="I2237" s="28">
        <v>19192.7</v>
      </c>
      <c r="J2237" s="28">
        <v>19192.7</v>
      </c>
    </row>
    <row r="2238" spans="1:10" x14ac:dyDescent="0.25">
      <c r="A2238"/>
      <c r="B2238" s="17"/>
      <c r="C2238" s="19">
        <v>2018</v>
      </c>
      <c r="D2238" s="30" t="s">
        <v>1868</v>
      </c>
      <c r="E2238" s="10">
        <v>2979170.5</v>
      </c>
      <c r="F2238" s="10">
        <v>1985355.0999999999</v>
      </c>
      <c r="G2238" s="10">
        <v>468423</v>
      </c>
      <c r="H2238" s="11" t="s">
        <v>147</v>
      </c>
      <c r="I2238" s="28">
        <v>23810.7</v>
      </c>
      <c r="J2238" s="28">
        <v>23810.7</v>
      </c>
    </row>
    <row r="2239" spans="1:10" x14ac:dyDescent="0.25">
      <c r="A2239" s="22" t="s">
        <v>822</v>
      </c>
      <c r="B2239" s="17" t="s">
        <v>823</v>
      </c>
      <c r="C2239" s="19">
        <v>2013</v>
      </c>
      <c r="D2239" s="30" t="s">
        <v>1868</v>
      </c>
      <c r="E2239" s="34" t="s">
        <v>1867</v>
      </c>
      <c r="F2239" s="10">
        <v>10042.6</v>
      </c>
      <c r="G2239" s="10">
        <v>10042.6</v>
      </c>
      <c r="H2239" s="11" t="s">
        <v>147</v>
      </c>
      <c r="I2239" s="11" t="s">
        <v>1867</v>
      </c>
      <c r="J2239" s="11" t="s">
        <v>1867</v>
      </c>
    </row>
    <row r="2240" spans="1:10" x14ac:dyDescent="0.25">
      <c r="A2240" s="22" t="s">
        <v>824</v>
      </c>
      <c r="B2240" s="17"/>
      <c r="C2240" s="19">
        <v>2014</v>
      </c>
      <c r="D2240" s="30" t="s">
        <v>1868</v>
      </c>
      <c r="E2240" s="10">
        <v>62292.6</v>
      </c>
      <c r="F2240" s="10">
        <v>17575.900000000001</v>
      </c>
      <c r="G2240" s="10">
        <v>7899.9000000000005</v>
      </c>
      <c r="H2240" s="11" t="s">
        <v>147</v>
      </c>
      <c r="I2240" s="29" t="s">
        <v>1867</v>
      </c>
      <c r="J2240" s="29" t="s">
        <v>1867</v>
      </c>
    </row>
    <row r="2241" spans="1:10" x14ac:dyDescent="0.25">
      <c r="A2241"/>
      <c r="B2241" s="17"/>
      <c r="C2241" s="19">
        <v>2015</v>
      </c>
      <c r="D2241" s="30" t="s">
        <v>1868</v>
      </c>
      <c r="E2241" s="10">
        <v>133530.9</v>
      </c>
      <c r="F2241" s="10">
        <v>35347.1</v>
      </c>
      <c r="G2241" s="10">
        <v>18554.599999999999</v>
      </c>
      <c r="H2241" s="11" t="s">
        <v>147</v>
      </c>
      <c r="I2241" s="33" t="s">
        <v>1867</v>
      </c>
      <c r="J2241" s="33" t="s">
        <v>1867</v>
      </c>
    </row>
    <row r="2242" spans="1:10" x14ac:dyDescent="0.25">
      <c r="A2242"/>
      <c r="B2242" s="17"/>
      <c r="C2242" s="19">
        <v>2016</v>
      </c>
      <c r="D2242" s="30" t="s">
        <v>1868</v>
      </c>
      <c r="E2242" s="10">
        <v>60636</v>
      </c>
      <c r="F2242" s="10">
        <v>81287.3</v>
      </c>
      <c r="G2242" s="10">
        <v>22960.9</v>
      </c>
      <c r="H2242" s="11" t="s">
        <v>147</v>
      </c>
      <c r="I2242" s="33" t="s">
        <v>1867</v>
      </c>
      <c r="J2242" s="33" t="s">
        <v>1867</v>
      </c>
    </row>
    <row r="2243" spans="1:10" x14ac:dyDescent="0.25">
      <c r="A2243"/>
      <c r="B2243" s="17"/>
      <c r="C2243" s="19">
        <v>2017</v>
      </c>
      <c r="D2243" s="30" t="s">
        <v>1868</v>
      </c>
      <c r="E2243" s="33" t="s">
        <v>1867</v>
      </c>
      <c r="F2243" s="10">
        <v>139865.1</v>
      </c>
      <c r="G2243" s="10">
        <v>48595.600000000006</v>
      </c>
      <c r="H2243" s="11" t="s">
        <v>147</v>
      </c>
      <c r="I2243" s="28">
        <v>18113.900000000001</v>
      </c>
      <c r="J2243" s="33" t="s">
        <v>1867</v>
      </c>
    </row>
    <row r="2244" spans="1:10" x14ac:dyDescent="0.25">
      <c r="A2244"/>
      <c r="B2244" s="17"/>
      <c r="C2244" s="19">
        <v>2018</v>
      </c>
      <c r="D2244" s="30" t="s">
        <v>1868</v>
      </c>
      <c r="E2244" s="30" t="s">
        <v>1867</v>
      </c>
      <c r="F2244" s="10">
        <v>62903</v>
      </c>
      <c r="G2244" s="10">
        <v>37666.5</v>
      </c>
      <c r="H2244" s="11" t="s">
        <v>147</v>
      </c>
      <c r="I2244" s="33" t="s">
        <v>1867</v>
      </c>
      <c r="J2244" s="33" t="s">
        <v>1867</v>
      </c>
    </row>
    <row r="2245" spans="1:10" x14ac:dyDescent="0.25">
      <c r="A2245" s="22" t="s">
        <v>825</v>
      </c>
      <c r="B2245" s="17" t="s">
        <v>826</v>
      </c>
      <c r="C2245" s="19">
        <v>2013</v>
      </c>
      <c r="D2245" s="30" t="s">
        <v>1868</v>
      </c>
      <c r="E2245" s="34" t="s">
        <v>1867</v>
      </c>
      <c r="F2245" s="10">
        <v>2524.9</v>
      </c>
      <c r="G2245" s="10">
        <v>1239.7</v>
      </c>
      <c r="H2245" s="11" t="s">
        <v>147</v>
      </c>
      <c r="I2245" s="11" t="s">
        <v>1867</v>
      </c>
      <c r="J2245" s="11" t="s">
        <v>1867</v>
      </c>
    </row>
    <row r="2246" spans="1:10" x14ac:dyDescent="0.25">
      <c r="A2246"/>
      <c r="B2246" s="17"/>
      <c r="C2246" s="19">
        <v>2014</v>
      </c>
      <c r="D2246" s="30" t="s">
        <v>1868</v>
      </c>
      <c r="E2246" s="30" t="s">
        <v>1868</v>
      </c>
      <c r="F2246" s="10">
        <v>2219.8000000000002</v>
      </c>
      <c r="G2246" s="10">
        <v>1451.6</v>
      </c>
      <c r="H2246" s="11" t="s">
        <v>147</v>
      </c>
      <c r="I2246" s="29" t="s">
        <v>1867</v>
      </c>
      <c r="J2246" s="29" t="s">
        <v>1867</v>
      </c>
    </row>
    <row r="2247" spans="1:10" x14ac:dyDescent="0.25">
      <c r="A2247"/>
      <c r="B2247" s="17"/>
      <c r="C2247" s="19">
        <v>2015</v>
      </c>
      <c r="D2247" s="30" t="s">
        <v>1868</v>
      </c>
      <c r="E2247" s="30" t="s">
        <v>1868</v>
      </c>
      <c r="F2247" s="10">
        <v>2823.5</v>
      </c>
      <c r="G2247" s="10">
        <v>2823.5</v>
      </c>
      <c r="H2247" s="11" t="s">
        <v>147</v>
      </c>
      <c r="I2247" s="33" t="s">
        <v>1867</v>
      </c>
      <c r="J2247" s="33" t="s">
        <v>1867</v>
      </c>
    </row>
    <row r="2248" spans="1:10" x14ac:dyDescent="0.25">
      <c r="A2248"/>
      <c r="B2248" s="17"/>
      <c r="C2248" s="19">
        <v>2016</v>
      </c>
      <c r="D2248" s="30" t="s">
        <v>1868</v>
      </c>
      <c r="E2248" s="30" t="s">
        <v>1868</v>
      </c>
      <c r="F2248" s="10">
        <v>10810.8</v>
      </c>
      <c r="G2248" s="10">
        <v>3953.6</v>
      </c>
      <c r="H2248" s="11" t="s">
        <v>147</v>
      </c>
      <c r="I2248" s="33" t="s">
        <v>1867</v>
      </c>
      <c r="J2248" s="33" t="s">
        <v>1867</v>
      </c>
    </row>
    <row r="2249" spans="1:10" x14ac:dyDescent="0.25">
      <c r="A2249"/>
      <c r="B2249" s="17"/>
      <c r="C2249" s="19">
        <v>2017</v>
      </c>
      <c r="D2249" s="30" t="s">
        <v>1868</v>
      </c>
      <c r="E2249" s="30" t="s">
        <v>1868</v>
      </c>
      <c r="F2249" s="10">
        <v>4047.6</v>
      </c>
      <c r="G2249" s="10">
        <v>4047.6</v>
      </c>
      <c r="H2249" s="11" t="s">
        <v>147</v>
      </c>
      <c r="I2249" s="33" t="s">
        <v>1867</v>
      </c>
      <c r="J2249" s="33" t="s">
        <v>1867</v>
      </c>
    </row>
    <row r="2250" spans="1:10" x14ac:dyDescent="0.25">
      <c r="A2250"/>
      <c r="B2250" s="17"/>
      <c r="C2250" s="19">
        <v>2018</v>
      </c>
      <c r="D2250" s="30" t="s">
        <v>1868</v>
      </c>
      <c r="E2250" s="30" t="s">
        <v>1868</v>
      </c>
      <c r="F2250" s="10">
        <v>5469.2</v>
      </c>
      <c r="G2250" s="10">
        <v>5469.2</v>
      </c>
      <c r="H2250" s="11" t="s">
        <v>147</v>
      </c>
      <c r="I2250" s="33" t="s">
        <v>1867</v>
      </c>
      <c r="J2250" s="33" t="s">
        <v>1867</v>
      </c>
    </row>
    <row r="2251" spans="1:10" x14ac:dyDescent="0.25">
      <c r="A2251" s="22" t="s">
        <v>827</v>
      </c>
      <c r="B2251" s="17" t="s">
        <v>828</v>
      </c>
      <c r="C2251" s="19">
        <v>2013</v>
      </c>
      <c r="D2251" s="34" t="s">
        <v>1867</v>
      </c>
      <c r="E2251" s="34" t="s">
        <v>1867</v>
      </c>
      <c r="F2251" s="10">
        <v>539520</v>
      </c>
      <c r="G2251" s="10">
        <v>197301.3</v>
      </c>
      <c r="H2251" s="11" t="s">
        <v>147</v>
      </c>
      <c r="I2251" s="28">
        <v>41046.199999999997</v>
      </c>
      <c r="J2251" s="28">
        <v>41046.199999999997</v>
      </c>
    </row>
    <row r="2252" spans="1:10" x14ac:dyDescent="0.25">
      <c r="A2252"/>
      <c r="B2252" s="17"/>
      <c r="C2252" s="19">
        <v>2014</v>
      </c>
      <c r="D2252" s="29" t="s">
        <v>1867</v>
      </c>
      <c r="E2252" s="29" t="s">
        <v>1867</v>
      </c>
      <c r="F2252" s="10">
        <v>356118.19999999995</v>
      </c>
      <c r="G2252" s="10">
        <v>148118.59999999998</v>
      </c>
      <c r="H2252" s="11" t="s">
        <v>147</v>
      </c>
      <c r="I2252" s="28">
        <v>38010.1</v>
      </c>
      <c r="J2252" s="28">
        <v>35486.699999999997</v>
      </c>
    </row>
    <row r="2253" spans="1:10" x14ac:dyDescent="0.25">
      <c r="A2253"/>
      <c r="B2253" s="17"/>
      <c r="C2253" s="19">
        <v>2015</v>
      </c>
      <c r="D2253" s="33" t="s">
        <v>1867</v>
      </c>
      <c r="E2253" s="33" t="s">
        <v>1867</v>
      </c>
      <c r="F2253" s="10">
        <v>437646.3</v>
      </c>
      <c r="G2253" s="10">
        <v>151468.29999999999</v>
      </c>
      <c r="H2253" s="11" t="s">
        <v>147</v>
      </c>
      <c r="I2253" s="28">
        <v>45001.5</v>
      </c>
      <c r="J2253" s="28">
        <v>42590.6</v>
      </c>
    </row>
    <row r="2254" spans="1:10" x14ac:dyDescent="0.25">
      <c r="A2254"/>
      <c r="B2254" s="17"/>
      <c r="C2254" s="19">
        <v>2016</v>
      </c>
      <c r="D2254" s="33" t="s">
        <v>1867</v>
      </c>
      <c r="E2254" s="10">
        <v>2757507.8000000003</v>
      </c>
      <c r="F2254" s="10">
        <v>920742.6</v>
      </c>
      <c r="G2254" s="10">
        <v>245889.3</v>
      </c>
      <c r="H2254" s="11" t="s">
        <v>147</v>
      </c>
      <c r="I2254" s="28">
        <v>65915.600000000006</v>
      </c>
      <c r="J2254" s="28">
        <v>58301.5</v>
      </c>
    </row>
    <row r="2255" spans="1:10" x14ac:dyDescent="0.25">
      <c r="A2255"/>
      <c r="B2255" s="17"/>
      <c r="C2255" s="19">
        <v>2017</v>
      </c>
      <c r="D2255" s="33" t="s">
        <v>1867</v>
      </c>
      <c r="E2255" s="33" t="s">
        <v>1867</v>
      </c>
      <c r="F2255" s="10">
        <v>1064355.5</v>
      </c>
      <c r="G2255" s="10">
        <v>486519.2</v>
      </c>
      <c r="H2255" s="11" t="s">
        <v>147</v>
      </c>
      <c r="I2255" s="28">
        <v>75803.7</v>
      </c>
      <c r="J2255" s="28">
        <v>71949.7</v>
      </c>
    </row>
    <row r="2256" spans="1:10" x14ac:dyDescent="0.25">
      <c r="A2256"/>
      <c r="B2256" s="17"/>
      <c r="C2256" s="19">
        <v>2018</v>
      </c>
      <c r="D2256" s="30" t="s">
        <v>1867</v>
      </c>
      <c r="E2256" s="30" t="s">
        <v>1867</v>
      </c>
      <c r="F2256" s="10">
        <v>1529941</v>
      </c>
      <c r="G2256" s="10">
        <v>454917.3</v>
      </c>
      <c r="H2256" s="11" t="s">
        <v>147</v>
      </c>
      <c r="I2256" s="28">
        <v>98126.7</v>
      </c>
      <c r="J2256" s="28">
        <v>93291</v>
      </c>
    </row>
    <row r="2257" spans="1:10" x14ac:dyDescent="0.25">
      <c r="A2257" s="22" t="s">
        <v>829</v>
      </c>
      <c r="B2257" s="17" t="s">
        <v>830</v>
      </c>
      <c r="C2257" s="19">
        <v>2013</v>
      </c>
      <c r="D2257" s="34" t="s">
        <v>1867</v>
      </c>
      <c r="E2257" s="34" t="s">
        <v>1867</v>
      </c>
      <c r="F2257" s="10">
        <v>851968.39999999991</v>
      </c>
      <c r="G2257" s="10">
        <v>206882.9</v>
      </c>
      <c r="H2257" s="11" t="s">
        <v>147</v>
      </c>
      <c r="I2257" s="28">
        <v>33225</v>
      </c>
      <c r="J2257" s="28">
        <v>30804.6</v>
      </c>
    </row>
    <row r="2258" spans="1:10" x14ac:dyDescent="0.25">
      <c r="A2258"/>
      <c r="B2258" s="17"/>
      <c r="C2258" s="19">
        <v>2014</v>
      </c>
      <c r="D2258" s="30" t="s">
        <v>1868</v>
      </c>
      <c r="E2258" s="10">
        <v>960789.5</v>
      </c>
      <c r="F2258" s="10">
        <v>677131.40000000014</v>
      </c>
      <c r="G2258" s="10">
        <v>200835.6</v>
      </c>
      <c r="H2258" s="11" t="s">
        <v>147</v>
      </c>
      <c r="I2258" s="28">
        <v>32759.8</v>
      </c>
      <c r="J2258" s="28">
        <v>30425.9</v>
      </c>
    </row>
    <row r="2259" spans="1:10" x14ac:dyDescent="0.25">
      <c r="A2259"/>
      <c r="B2259" s="17"/>
      <c r="C2259" s="19">
        <v>2015</v>
      </c>
      <c r="D2259" s="30" t="s">
        <v>1868</v>
      </c>
      <c r="E2259" s="10">
        <v>1000578.8</v>
      </c>
      <c r="F2259" s="10">
        <v>882826.9</v>
      </c>
      <c r="G2259" s="10">
        <v>250322.2</v>
      </c>
      <c r="H2259" s="11" t="s">
        <v>147</v>
      </c>
      <c r="I2259" s="28">
        <v>49026.9</v>
      </c>
      <c r="J2259" s="28">
        <v>45782.7</v>
      </c>
    </row>
    <row r="2260" spans="1:10" x14ac:dyDescent="0.25">
      <c r="A2260"/>
      <c r="B2260" s="17"/>
      <c r="C2260" s="19">
        <v>2016</v>
      </c>
      <c r="D2260" s="30" t="s">
        <v>1868</v>
      </c>
      <c r="E2260" s="10">
        <v>1223002.5</v>
      </c>
      <c r="F2260" s="10">
        <v>1087795.2</v>
      </c>
      <c r="G2260" s="10">
        <v>339421.6</v>
      </c>
      <c r="H2260" s="11" t="s">
        <v>147</v>
      </c>
      <c r="I2260" s="28">
        <v>64014.9</v>
      </c>
      <c r="J2260" s="28">
        <v>60831.8</v>
      </c>
    </row>
    <row r="2261" spans="1:10" x14ac:dyDescent="0.25">
      <c r="A2261"/>
      <c r="B2261" s="17"/>
      <c r="C2261" s="19">
        <v>2017</v>
      </c>
      <c r="D2261" s="30" t="s">
        <v>1868</v>
      </c>
      <c r="E2261" s="10">
        <v>1855196</v>
      </c>
      <c r="F2261" s="10">
        <v>1438180.8</v>
      </c>
      <c r="G2261" s="10">
        <v>403426.9</v>
      </c>
      <c r="H2261" s="11" t="s">
        <v>147</v>
      </c>
      <c r="I2261" s="28">
        <v>83132.7</v>
      </c>
      <c r="J2261" s="28">
        <v>80412.899999999994</v>
      </c>
    </row>
    <row r="2262" spans="1:10" x14ac:dyDescent="0.25">
      <c r="A2262"/>
      <c r="B2262" s="17"/>
      <c r="C2262" s="19">
        <v>2018</v>
      </c>
      <c r="D2262" s="30" t="s">
        <v>1868</v>
      </c>
      <c r="E2262" s="10">
        <v>1845474.1</v>
      </c>
      <c r="F2262" s="10">
        <v>1607517.7</v>
      </c>
      <c r="G2262" s="10">
        <v>596793.20000000007</v>
      </c>
      <c r="H2262" s="11" t="s">
        <v>147</v>
      </c>
      <c r="I2262" s="28">
        <v>102506.4</v>
      </c>
      <c r="J2262" s="28">
        <v>99794.8</v>
      </c>
    </row>
    <row r="2263" spans="1:10" x14ac:dyDescent="0.25">
      <c r="A2263" s="21" t="s">
        <v>831</v>
      </c>
      <c r="B2263" s="17" t="s">
        <v>832</v>
      </c>
      <c r="C2263" s="19">
        <v>2013</v>
      </c>
      <c r="D2263" s="34" t="s">
        <v>1867</v>
      </c>
      <c r="E2263" s="34" t="s">
        <v>1867</v>
      </c>
      <c r="F2263" s="10">
        <v>766608.1</v>
      </c>
      <c r="G2263" s="10">
        <v>147140.40000000002</v>
      </c>
      <c r="H2263" s="11" t="s">
        <v>147</v>
      </c>
      <c r="I2263" s="28">
        <v>114730</v>
      </c>
      <c r="J2263" s="28">
        <v>70599.3</v>
      </c>
    </row>
    <row r="2264" spans="1:10" x14ac:dyDescent="0.25">
      <c r="A2264"/>
      <c r="B2264" s="17"/>
      <c r="C2264" s="19">
        <v>2014</v>
      </c>
      <c r="D2264" s="29" t="s">
        <v>1867</v>
      </c>
      <c r="E2264" s="29" t="s">
        <v>1867</v>
      </c>
      <c r="F2264" s="10">
        <v>805628.3</v>
      </c>
      <c r="G2264" s="10">
        <v>184413</v>
      </c>
      <c r="H2264" s="11" t="s">
        <v>147</v>
      </c>
      <c r="I2264" s="28">
        <v>134235.20000000001</v>
      </c>
      <c r="J2264" s="28">
        <v>81496.2</v>
      </c>
    </row>
    <row r="2265" spans="1:10" x14ac:dyDescent="0.25">
      <c r="A2265"/>
      <c r="B2265" s="17"/>
      <c r="C2265" s="19">
        <v>2015</v>
      </c>
      <c r="D2265" s="33" t="s">
        <v>1867</v>
      </c>
      <c r="E2265" s="33" t="s">
        <v>1867</v>
      </c>
      <c r="F2265" s="10">
        <v>1101498.8999999999</v>
      </c>
      <c r="G2265" s="10">
        <v>256263.5</v>
      </c>
      <c r="H2265" s="11" t="s">
        <v>147</v>
      </c>
      <c r="I2265" s="28">
        <v>173188.8</v>
      </c>
      <c r="J2265" s="28">
        <v>111053.6</v>
      </c>
    </row>
    <row r="2266" spans="1:10" x14ac:dyDescent="0.25">
      <c r="A2266"/>
      <c r="B2266" s="17"/>
      <c r="C2266" s="19">
        <v>2016</v>
      </c>
      <c r="D2266" s="33" t="s">
        <v>1867</v>
      </c>
      <c r="E2266" s="10">
        <v>7096525.7000000002</v>
      </c>
      <c r="F2266" s="10">
        <v>1639060.1</v>
      </c>
      <c r="G2266" s="10">
        <v>428911</v>
      </c>
      <c r="H2266" s="11" t="s">
        <v>147</v>
      </c>
      <c r="I2266" s="28">
        <v>270073.09999999998</v>
      </c>
      <c r="J2266" s="28">
        <v>179072.4</v>
      </c>
    </row>
    <row r="2267" spans="1:10" x14ac:dyDescent="0.25">
      <c r="A2267"/>
      <c r="B2267" s="17"/>
      <c r="C2267" s="19">
        <v>2017</v>
      </c>
      <c r="D2267" s="30" t="s">
        <v>1868</v>
      </c>
      <c r="E2267" s="33" t="s">
        <v>1867</v>
      </c>
      <c r="F2267" s="33" t="s">
        <v>1867</v>
      </c>
      <c r="G2267" s="10">
        <v>455359</v>
      </c>
      <c r="H2267" s="11" t="s">
        <v>1867</v>
      </c>
      <c r="I2267" s="11" t="s">
        <v>1867</v>
      </c>
      <c r="J2267" s="28">
        <v>214260.4</v>
      </c>
    </row>
    <row r="2268" spans="1:10" x14ac:dyDescent="0.25">
      <c r="A2268"/>
      <c r="B2268" s="17"/>
      <c r="C2268" s="19">
        <v>2018</v>
      </c>
      <c r="D2268" s="30" t="s">
        <v>1868</v>
      </c>
      <c r="E2268" s="30" t="s">
        <v>1867</v>
      </c>
      <c r="F2268" s="30" t="s">
        <v>1867</v>
      </c>
      <c r="G2268" s="10">
        <v>673689.3</v>
      </c>
      <c r="H2268" s="11" t="s">
        <v>1867</v>
      </c>
      <c r="I2268" s="11" t="s">
        <v>1867</v>
      </c>
      <c r="J2268" s="28">
        <v>206347.2</v>
      </c>
    </row>
    <row r="2269" spans="1:10" x14ac:dyDescent="0.25">
      <c r="A2269" s="22" t="s">
        <v>831</v>
      </c>
      <c r="B2269" s="17" t="s">
        <v>833</v>
      </c>
      <c r="C2269" s="19">
        <v>2013</v>
      </c>
      <c r="D2269" s="34" t="s">
        <v>1867</v>
      </c>
      <c r="E2269" s="34" t="s">
        <v>1867</v>
      </c>
      <c r="F2269" s="10">
        <v>766608.1</v>
      </c>
      <c r="G2269" s="10">
        <v>147140.40000000002</v>
      </c>
      <c r="H2269" s="11" t="s">
        <v>147</v>
      </c>
      <c r="I2269" s="28">
        <v>114730</v>
      </c>
      <c r="J2269" s="28">
        <v>70599.3</v>
      </c>
    </row>
    <row r="2270" spans="1:10" x14ac:dyDescent="0.25">
      <c r="A2270"/>
      <c r="B2270" s="17"/>
      <c r="C2270" s="19">
        <v>2014</v>
      </c>
      <c r="D2270" s="29" t="s">
        <v>1867</v>
      </c>
      <c r="E2270" s="29" t="s">
        <v>1867</v>
      </c>
      <c r="F2270" s="10">
        <v>805628.3</v>
      </c>
      <c r="G2270" s="10">
        <v>184413</v>
      </c>
      <c r="H2270" s="11" t="s">
        <v>147</v>
      </c>
      <c r="I2270" s="28">
        <v>134235.20000000001</v>
      </c>
      <c r="J2270" s="28">
        <v>81496.2</v>
      </c>
    </row>
    <row r="2271" spans="1:10" x14ac:dyDescent="0.25">
      <c r="A2271"/>
      <c r="B2271" s="17"/>
      <c r="C2271" s="19">
        <v>2015</v>
      </c>
      <c r="D2271" s="33" t="s">
        <v>1867</v>
      </c>
      <c r="E2271" s="33" t="s">
        <v>1867</v>
      </c>
      <c r="F2271" s="10">
        <v>1101498.8999999999</v>
      </c>
      <c r="G2271" s="10">
        <v>256263.5</v>
      </c>
      <c r="H2271" s="11" t="s">
        <v>147</v>
      </c>
      <c r="I2271" s="28">
        <v>173188.8</v>
      </c>
      <c r="J2271" s="28">
        <v>111053.6</v>
      </c>
    </row>
    <row r="2272" spans="1:10" x14ac:dyDescent="0.25">
      <c r="A2272"/>
      <c r="B2272" s="17"/>
      <c r="C2272" s="19">
        <v>2016</v>
      </c>
      <c r="D2272" s="33" t="s">
        <v>1867</v>
      </c>
      <c r="E2272" s="10">
        <v>7096525.7000000002</v>
      </c>
      <c r="F2272" s="10">
        <v>1639060.1</v>
      </c>
      <c r="G2272" s="10">
        <v>428911</v>
      </c>
      <c r="H2272" s="11" t="s">
        <v>147</v>
      </c>
      <c r="I2272" s="28">
        <v>270073.09999999998</v>
      </c>
      <c r="J2272" s="28">
        <v>179072.4</v>
      </c>
    </row>
    <row r="2273" spans="1:10" x14ac:dyDescent="0.25">
      <c r="A2273"/>
      <c r="B2273" s="17"/>
      <c r="C2273" s="19">
        <v>2017</v>
      </c>
      <c r="D2273" s="30" t="s">
        <v>1868</v>
      </c>
      <c r="E2273" s="33" t="s">
        <v>1867</v>
      </c>
      <c r="F2273" s="33" t="s">
        <v>1867</v>
      </c>
      <c r="G2273" s="10">
        <v>455359</v>
      </c>
      <c r="H2273" s="11" t="s">
        <v>1867</v>
      </c>
      <c r="I2273" s="11" t="s">
        <v>1867</v>
      </c>
      <c r="J2273" s="28">
        <v>214260.4</v>
      </c>
    </row>
    <row r="2274" spans="1:10" x14ac:dyDescent="0.25">
      <c r="A2274"/>
      <c r="B2274" s="17"/>
      <c r="C2274" s="19">
        <v>2018</v>
      </c>
      <c r="D2274" s="30" t="s">
        <v>1868</v>
      </c>
      <c r="E2274" s="30" t="s">
        <v>1867</v>
      </c>
      <c r="F2274" s="30" t="s">
        <v>1867</v>
      </c>
      <c r="G2274" s="10">
        <v>673689.3</v>
      </c>
      <c r="H2274" s="11" t="s">
        <v>1867</v>
      </c>
      <c r="I2274" s="11" t="s">
        <v>1867</v>
      </c>
      <c r="J2274" s="28">
        <v>206347.2</v>
      </c>
    </row>
    <row r="2275" spans="1:10" x14ac:dyDescent="0.25">
      <c r="A2275" s="21" t="s">
        <v>834</v>
      </c>
      <c r="B2275" s="17" t="s">
        <v>835</v>
      </c>
      <c r="C2275" s="19">
        <v>2013</v>
      </c>
      <c r="D2275" s="30" t="s">
        <v>1868</v>
      </c>
      <c r="E2275" s="10">
        <v>270154.40000000002</v>
      </c>
      <c r="F2275" s="10">
        <v>193834.1</v>
      </c>
      <c r="G2275" s="10">
        <v>36964.800000000003</v>
      </c>
      <c r="H2275" s="11" t="s">
        <v>147</v>
      </c>
      <c r="I2275" s="28">
        <v>8113.6</v>
      </c>
      <c r="J2275" s="28">
        <v>8113.6</v>
      </c>
    </row>
    <row r="2276" spans="1:10" x14ac:dyDescent="0.25">
      <c r="A2276"/>
      <c r="B2276" s="17"/>
      <c r="C2276" s="19">
        <v>2014</v>
      </c>
      <c r="D2276" s="30" t="s">
        <v>1868</v>
      </c>
      <c r="E2276" s="10">
        <v>515947.5</v>
      </c>
      <c r="F2276" s="10">
        <v>147547.6</v>
      </c>
      <c r="G2276" s="10">
        <v>37982.5</v>
      </c>
      <c r="H2276" s="11" t="s">
        <v>147</v>
      </c>
      <c r="I2276" s="28">
        <v>13156.5</v>
      </c>
      <c r="J2276" s="28">
        <v>13156.5</v>
      </c>
    </row>
    <row r="2277" spans="1:10" x14ac:dyDescent="0.25">
      <c r="A2277"/>
      <c r="B2277" s="17"/>
      <c r="C2277" s="19">
        <v>2015</v>
      </c>
      <c r="D2277" s="30" t="s">
        <v>1868</v>
      </c>
      <c r="E2277" s="10">
        <v>439844.6</v>
      </c>
      <c r="F2277" s="10">
        <v>245426.90000000002</v>
      </c>
      <c r="G2277" s="10">
        <v>62856.7</v>
      </c>
      <c r="H2277" s="11" t="s">
        <v>147</v>
      </c>
      <c r="I2277" s="28">
        <v>27261.7</v>
      </c>
      <c r="J2277" s="28">
        <v>27261.7</v>
      </c>
    </row>
    <row r="2278" spans="1:10" x14ac:dyDescent="0.25">
      <c r="A2278"/>
      <c r="B2278" s="17"/>
      <c r="C2278" s="19">
        <v>2016</v>
      </c>
      <c r="D2278" s="30" t="s">
        <v>1868</v>
      </c>
      <c r="E2278" s="10">
        <v>541042</v>
      </c>
      <c r="F2278" s="10">
        <v>273161.40000000002</v>
      </c>
      <c r="G2278" s="10">
        <v>75969.899999999994</v>
      </c>
      <c r="H2278" s="11" t="s">
        <v>147</v>
      </c>
      <c r="I2278" s="28">
        <v>31730.3</v>
      </c>
      <c r="J2278" s="28">
        <v>31730.3</v>
      </c>
    </row>
    <row r="2279" spans="1:10" x14ac:dyDescent="0.25">
      <c r="A2279"/>
      <c r="B2279" s="17"/>
      <c r="C2279" s="19">
        <v>2017</v>
      </c>
      <c r="D2279" s="30" t="s">
        <v>1868</v>
      </c>
      <c r="E2279" s="10">
        <v>667706.5</v>
      </c>
      <c r="F2279" s="10">
        <v>421690.2</v>
      </c>
      <c r="G2279" s="10">
        <v>105915.6</v>
      </c>
      <c r="H2279" s="11" t="s">
        <v>147</v>
      </c>
      <c r="I2279" s="28">
        <v>57255.199999999997</v>
      </c>
      <c r="J2279" s="28">
        <v>52490.7</v>
      </c>
    </row>
    <row r="2280" spans="1:10" x14ac:dyDescent="0.25">
      <c r="A2280"/>
      <c r="B2280" s="17"/>
      <c r="C2280" s="19">
        <v>2018</v>
      </c>
      <c r="D2280" s="30" t="s">
        <v>1868</v>
      </c>
      <c r="E2280" s="10">
        <v>333358.8</v>
      </c>
      <c r="F2280" s="10">
        <v>523438.8</v>
      </c>
      <c r="G2280" s="10">
        <v>172754.8</v>
      </c>
      <c r="H2280" s="11" t="s">
        <v>147</v>
      </c>
      <c r="I2280" s="28">
        <v>73243.199999999997</v>
      </c>
      <c r="J2280" s="28">
        <v>73243.199999999997</v>
      </c>
    </row>
    <row r="2281" spans="1:10" x14ac:dyDescent="0.25">
      <c r="A2281" s="22" t="s">
        <v>836</v>
      </c>
      <c r="B2281" s="17" t="s">
        <v>837</v>
      </c>
      <c r="C2281" s="19">
        <v>2013</v>
      </c>
      <c r="D2281" s="30" t="s">
        <v>1868</v>
      </c>
      <c r="E2281" s="10">
        <v>142646.79999999999</v>
      </c>
      <c r="F2281" s="10">
        <v>119623.79999999999</v>
      </c>
      <c r="G2281" s="10">
        <v>16713.900000000001</v>
      </c>
      <c r="H2281" s="11" t="s">
        <v>147</v>
      </c>
      <c r="I2281" s="28">
        <v>1455.4</v>
      </c>
      <c r="J2281" s="28">
        <v>1455.4</v>
      </c>
    </row>
    <row r="2282" spans="1:10" x14ac:dyDescent="0.25">
      <c r="A2282"/>
      <c r="B2282" s="17"/>
      <c r="C2282" s="19">
        <v>2014</v>
      </c>
      <c r="D2282" s="30" t="s">
        <v>1868</v>
      </c>
      <c r="E2282" s="10">
        <v>364671.2</v>
      </c>
      <c r="F2282" s="10">
        <v>93403.6</v>
      </c>
      <c r="G2282" s="10">
        <v>17668</v>
      </c>
      <c r="H2282" s="11" t="s">
        <v>147</v>
      </c>
      <c r="I2282" s="28">
        <v>4628.8</v>
      </c>
      <c r="J2282" s="28">
        <v>4628.8</v>
      </c>
    </row>
    <row r="2283" spans="1:10" x14ac:dyDescent="0.25">
      <c r="A2283"/>
      <c r="B2283" s="17"/>
      <c r="C2283" s="19">
        <v>2015</v>
      </c>
      <c r="D2283" s="30" t="s">
        <v>1868</v>
      </c>
      <c r="E2283" s="10">
        <v>224486.8</v>
      </c>
      <c r="F2283" s="10">
        <v>140001.69999999998</v>
      </c>
      <c r="G2283" s="10">
        <v>16206</v>
      </c>
      <c r="H2283" s="11" t="s">
        <v>147</v>
      </c>
      <c r="I2283" s="28">
        <v>6134.8</v>
      </c>
      <c r="J2283" s="28">
        <v>6134.8</v>
      </c>
    </row>
    <row r="2284" spans="1:10" x14ac:dyDescent="0.25">
      <c r="A2284"/>
      <c r="B2284" s="17"/>
      <c r="C2284" s="19">
        <v>2016</v>
      </c>
      <c r="D2284" s="30" t="s">
        <v>1868</v>
      </c>
      <c r="E2284" s="10">
        <v>356020.5</v>
      </c>
      <c r="F2284" s="10">
        <v>132749.4</v>
      </c>
      <c r="G2284" s="10">
        <v>33413.9</v>
      </c>
      <c r="H2284" s="11" t="s">
        <v>147</v>
      </c>
      <c r="I2284" s="28">
        <v>10479.9</v>
      </c>
      <c r="J2284" s="28">
        <v>10479.9</v>
      </c>
    </row>
    <row r="2285" spans="1:10" x14ac:dyDescent="0.25">
      <c r="A2285"/>
      <c r="B2285" s="17"/>
      <c r="C2285" s="19">
        <v>2017</v>
      </c>
      <c r="D2285" s="30" t="s">
        <v>1868</v>
      </c>
      <c r="E2285" s="10">
        <v>359476.4</v>
      </c>
      <c r="F2285" s="10">
        <v>204934.7</v>
      </c>
      <c r="G2285" s="10">
        <v>44374.8</v>
      </c>
      <c r="H2285" s="11" t="s">
        <v>147</v>
      </c>
      <c r="I2285" s="28">
        <v>17744.2</v>
      </c>
      <c r="J2285" s="28">
        <v>17744.2</v>
      </c>
    </row>
    <row r="2286" spans="1:10" x14ac:dyDescent="0.25">
      <c r="A2286"/>
      <c r="B2286" s="17"/>
      <c r="C2286" s="19">
        <v>2018</v>
      </c>
      <c r="D2286" s="30" t="s">
        <v>1868</v>
      </c>
      <c r="E2286" s="30" t="s">
        <v>1867</v>
      </c>
      <c r="F2286" s="10">
        <v>225049.80000000002</v>
      </c>
      <c r="G2286" s="30" t="s">
        <v>1867</v>
      </c>
      <c r="H2286" s="11" t="s">
        <v>147</v>
      </c>
      <c r="I2286" s="30" t="s">
        <v>1867</v>
      </c>
      <c r="J2286" s="30" t="s">
        <v>1867</v>
      </c>
    </row>
    <row r="2287" spans="1:10" x14ac:dyDescent="0.25">
      <c r="A2287" s="22" t="s">
        <v>838</v>
      </c>
      <c r="B2287" s="17" t="s">
        <v>839</v>
      </c>
      <c r="C2287" s="19">
        <v>2013</v>
      </c>
      <c r="D2287" s="30" t="s">
        <v>1868</v>
      </c>
      <c r="E2287" s="10">
        <v>127507.6</v>
      </c>
      <c r="F2287" s="10">
        <v>74210.3</v>
      </c>
      <c r="G2287" s="10">
        <v>20250.900000000001</v>
      </c>
      <c r="H2287" s="11" t="s">
        <v>147</v>
      </c>
      <c r="I2287" s="28">
        <v>6658.2</v>
      </c>
      <c r="J2287" s="28">
        <v>6658.2</v>
      </c>
    </row>
    <row r="2288" spans="1:10" x14ac:dyDescent="0.25">
      <c r="A2288"/>
      <c r="B2288" s="17"/>
      <c r="C2288" s="19">
        <v>2014</v>
      </c>
      <c r="D2288" s="30" t="s">
        <v>1868</v>
      </c>
      <c r="E2288" s="10">
        <v>151276.29999999999</v>
      </c>
      <c r="F2288" s="10">
        <v>54144</v>
      </c>
      <c r="G2288" s="10">
        <v>20314.5</v>
      </c>
      <c r="H2288" s="11" t="s">
        <v>147</v>
      </c>
      <c r="I2288" s="28">
        <v>8527.7000000000007</v>
      </c>
      <c r="J2288" s="28">
        <v>8527.7000000000007</v>
      </c>
    </row>
    <row r="2289" spans="1:10" x14ac:dyDescent="0.25">
      <c r="A2289"/>
      <c r="B2289" s="17"/>
      <c r="C2289" s="19">
        <v>2015</v>
      </c>
      <c r="D2289" s="30" t="s">
        <v>1868</v>
      </c>
      <c r="E2289" s="10">
        <v>215357.80000000002</v>
      </c>
      <c r="F2289" s="10">
        <v>105425.20000000001</v>
      </c>
      <c r="G2289" s="10">
        <v>46650.7</v>
      </c>
      <c r="H2289" s="11" t="s">
        <v>147</v>
      </c>
      <c r="I2289" s="28">
        <v>21126.9</v>
      </c>
      <c r="J2289" s="28">
        <v>21126.9</v>
      </c>
    </row>
    <row r="2290" spans="1:10" x14ac:dyDescent="0.25">
      <c r="A2290"/>
      <c r="B2290" s="17"/>
      <c r="C2290" s="19">
        <v>2016</v>
      </c>
      <c r="D2290" s="30" t="s">
        <v>1868</v>
      </c>
      <c r="E2290" s="10">
        <v>185021.5</v>
      </c>
      <c r="F2290" s="10">
        <v>140412</v>
      </c>
      <c r="G2290" s="10">
        <v>42556</v>
      </c>
      <c r="H2290" s="11" t="s">
        <v>147</v>
      </c>
      <c r="I2290" s="28">
        <v>21250.400000000001</v>
      </c>
      <c r="J2290" s="28">
        <v>21250.400000000001</v>
      </c>
    </row>
    <row r="2291" spans="1:10" x14ac:dyDescent="0.25">
      <c r="A2291"/>
      <c r="B2291" s="17"/>
      <c r="C2291" s="19">
        <v>2017</v>
      </c>
      <c r="D2291" s="30" t="s">
        <v>1868</v>
      </c>
      <c r="E2291" s="10">
        <v>308230.09999999998</v>
      </c>
      <c r="F2291" s="10">
        <v>216755.5</v>
      </c>
      <c r="G2291" s="10">
        <v>61540.800000000003</v>
      </c>
      <c r="H2291" s="11" t="s">
        <v>147</v>
      </c>
      <c r="I2291" s="28">
        <v>39511</v>
      </c>
      <c r="J2291" s="28">
        <v>34746.5</v>
      </c>
    </row>
    <row r="2292" spans="1:10" x14ac:dyDescent="0.25">
      <c r="A2292"/>
      <c r="B2292" s="17"/>
      <c r="C2292" s="19">
        <v>2018</v>
      </c>
      <c r="D2292" s="30" t="s">
        <v>1868</v>
      </c>
      <c r="E2292" s="30" t="s">
        <v>1867</v>
      </c>
      <c r="F2292" s="10">
        <v>298389</v>
      </c>
      <c r="G2292" s="30" t="s">
        <v>1867</v>
      </c>
      <c r="H2292" s="11" t="s">
        <v>147</v>
      </c>
      <c r="I2292" s="30" t="s">
        <v>1867</v>
      </c>
      <c r="J2292" s="30" t="s">
        <v>1867</v>
      </c>
    </row>
    <row r="2293" spans="1:10" x14ac:dyDescent="0.25">
      <c r="A2293" s="21" t="s">
        <v>840</v>
      </c>
      <c r="B2293" s="17" t="s">
        <v>841</v>
      </c>
      <c r="C2293" s="19">
        <v>2013</v>
      </c>
      <c r="D2293" s="10">
        <v>4848910.7</v>
      </c>
      <c r="E2293" s="10">
        <v>6693979.5999999996</v>
      </c>
      <c r="F2293" s="10">
        <v>1585234.1999999997</v>
      </c>
      <c r="G2293" s="10">
        <v>372987.39999999997</v>
      </c>
      <c r="H2293" s="11" t="s">
        <v>147</v>
      </c>
      <c r="I2293" s="28">
        <v>49050.400000000001</v>
      </c>
      <c r="J2293" s="28">
        <v>47524.3</v>
      </c>
    </row>
    <row r="2294" spans="1:10" x14ac:dyDescent="0.25">
      <c r="A2294"/>
      <c r="B2294" s="17"/>
      <c r="C2294" s="19">
        <v>2014</v>
      </c>
      <c r="D2294" s="29" t="s">
        <v>1867</v>
      </c>
      <c r="E2294" s="29" t="s">
        <v>1867</v>
      </c>
      <c r="F2294" s="10">
        <v>1190062.2999999998</v>
      </c>
      <c r="G2294" s="10">
        <v>271418.90000000002</v>
      </c>
      <c r="H2294" s="11" t="s">
        <v>147</v>
      </c>
      <c r="I2294" s="28">
        <v>39974.199999999997</v>
      </c>
      <c r="J2294" s="28">
        <v>39201.5</v>
      </c>
    </row>
    <row r="2295" spans="1:10" x14ac:dyDescent="0.25">
      <c r="A2295"/>
      <c r="B2295" s="17"/>
      <c r="C2295" s="19">
        <v>2015</v>
      </c>
      <c r="D2295" s="33" t="s">
        <v>1867</v>
      </c>
      <c r="E2295" s="33" t="s">
        <v>1867</v>
      </c>
      <c r="F2295" s="10">
        <v>1660581.5999999999</v>
      </c>
      <c r="G2295" s="10">
        <v>399063.7</v>
      </c>
      <c r="H2295" s="11" t="s">
        <v>147</v>
      </c>
      <c r="I2295" s="28">
        <v>75481.7</v>
      </c>
      <c r="J2295" s="28">
        <v>75481.7</v>
      </c>
    </row>
    <row r="2296" spans="1:10" x14ac:dyDescent="0.25">
      <c r="A2296"/>
      <c r="B2296" s="17"/>
      <c r="C2296" s="19">
        <v>2016</v>
      </c>
      <c r="D2296" s="33" t="s">
        <v>1867</v>
      </c>
      <c r="E2296" s="10">
        <v>9834528.0999999996</v>
      </c>
      <c r="F2296" s="10">
        <v>2522084.4</v>
      </c>
      <c r="G2296" s="10">
        <v>685194.4</v>
      </c>
      <c r="H2296" s="11" t="s">
        <v>147</v>
      </c>
      <c r="I2296" s="28">
        <v>122706.9</v>
      </c>
      <c r="J2296" s="28">
        <v>120999.9</v>
      </c>
    </row>
    <row r="2297" spans="1:10" x14ac:dyDescent="0.25">
      <c r="A2297"/>
      <c r="B2297" s="17"/>
      <c r="C2297" s="19">
        <v>2017</v>
      </c>
      <c r="D2297" s="33" t="s">
        <v>1867</v>
      </c>
      <c r="E2297" s="33" t="s">
        <v>1867</v>
      </c>
      <c r="F2297" s="10">
        <v>3473001.9</v>
      </c>
      <c r="G2297" s="10">
        <v>877703.4</v>
      </c>
      <c r="H2297" s="11" t="s">
        <v>147</v>
      </c>
      <c r="I2297" s="28">
        <v>172164.9</v>
      </c>
      <c r="J2297" s="28">
        <v>165031.1</v>
      </c>
    </row>
    <row r="2298" spans="1:10" x14ac:dyDescent="0.25">
      <c r="A2298"/>
      <c r="B2298" s="17"/>
      <c r="C2298" s="19">
        <v>2018</v>
      </c>
      <c r="D2298" s="30" t="s">
        <v>1867</v>
      </c>
      <c r="E2298" s="30" t="s">
        <v>1867</v>
      </c>
      <c r="F2298" s="10">
        <v>4768997.5999999996</v>
      </c>
      <c r="G2298" s="10">
        <v>1049867.3</v>
      </c>
      <c r="H2298" s="11" t="s">
        <v>147</v>
      </c>
      <c r="I2298" s="28">
        <v>225853.6</v>
      </c>
      <c r="J2298" s="28">
        <v>222032.3</v>
      </c>
    </row>
    <row r="2299" spans="1:10" x14ac:dyDescent="0.25">
      <c r="A2299" s="22" t="s">
        <v>842</v>
      </c>
      <c r="B2299" s="17" t="s">
        <v>843</v>
      </c>
      <c r="C2299" s="19">
        <v>2013</v>
      </c>
      <c r="D2299" s="34" t="s">
        <v>1867</v>
      </c>
      <c r="E2299" s="34" t="s">
        <v>1867</v>
      </c>
      <c r="F2299" s="10">
        <v>140282.70000000001</v>
      </c>
      <c r="G2299" s="10">
        <v>47731.9</v>
      </c>
      <c r="H2299" s="11" t="s">
        <v>147</v>
      </c>
      <c r="I2299" s="28">
        <v>532.5</v>
      </c>
      <c r="J2299" s="28">
        <v>532.5</v>
      </c>
    </row>
    <row r="2300" spans="1:10" x14ac:dyDescent="0.25">
      <c r="A2300"/>
      <c r="B2300" s="17"/>
      <c r="C2300" s="19">
        <v>2014</v>
      </c>
      <c r="D2300" s="29" t="s">
        <v>1867</v>
      </c>
      <c r="E2300" s="29" t="s">
        <v>1867</v>
      </c>
      <c r="F2300" s="10">
        <v>115105.7</v>
      </c>
      <c r="G2300" s="10">
        <v>32871.800000000003</v>
      </c>
      <c r="H2300" s="11" t="s">
        <v>147</v>
      </c>
      <c r="I2300" s="11" t="s">
        <v>1867</v>
      </c>
      <c r="J2300" s="28">
        <v>325.3</v>
      </c>
    </row>
    <row r="2301" spans="1:10" x14ac:dyDescent="0.25">
      <c r="A2301"/>
      <c r="B2301" s="17"/>
      <c r="C2301" s="19">
        <v>2015</v>
      </c>
      <c r="D2301" s="33" t="s">
        <v>1867</v>
      </c>
      <c r="E2301" s="10">
        <v>1323145.3999999999</v>
      </c>
      <c r="F2301" s="10">
        <v>176494.2</v>
      </c>
      <c r="G2301" s="10">
        <v>56029.299999999996</v>
      </c>
      <c r="H2301" s="11" t="s">
        <v>147</v>
      </c>
      <c r="I2301" s="33" t="s">
        <v>1867</v>
      </c>
      <c r="J2301" s="28">
        <v>3088.1</v>
      </c>
    </row>
    <row r="2302" spans="1:10" x14ac:dyDescent="0.25">
      <c r="A2302"/>
      <c r="B2302" s="17"/>
      <c r="C2302" s="19">
        <v>2016</v>
      </c>
      <c r="D2302" s="33" t="s">
        <v>1867</v>
      </c>
      <c r="E2302" s="10">
        <v>2178048.5</v>
      </c>
      <c r="F2302" s="10">
        <v>154913.59999999998</v>
      </c>
      <c r="G2302" s="10">
        <v>61327.8</v>
      </c>
      <c r="H2302" s="11" t="s">
        <v>147</v>
      </c>
      <c r="I2302" s="28">
        <v>4454</v>
      </c>
      <c r="J2302" s="28">
        <v>4454</v>
      </c>
    </row>
    <row r="2303" spans="1:10" x14ac:dyDescent="0.25">
      <c r="A2303"/>
      <c r="B2303" s="17"/>
      <c r="C2303" s="19">
        <v>2017</v>
      </c>
      <c r="D2303" s="33" t="s">
        <v>1867</v>
      </c>
      <c r="E2303" s="33" t="s">
        <v>1867</v>
      </c>
      <c r="F2303" s="10">
        <v>284829</v>
      </c>
      <c r="G2303" s="10">
        <v>89068.2</v>
      </c>
      <c r="H2303" s="11" t="s">
        <v>147</v>
      </c>
      <c r="I2303" s="28">
        <v>8437.2999999999993</v>
      </c>
      <c r="J2303" s="28">
        <v>8437.2999999999993</v>
      </c>
    </row>
    <row r="2304" spans="1:10" x14ac:dyDescent="0.25">
      <c r="A2304"/>
      <c r="B2304" s="17"/>
      <c r="C2304" s="19">
        <v>2018</v>
      </c>
      <c r="D2304" s="30" t="s">
        <v>1867</v>
      </c>
      <c r="E2304" s="30" t="s">
        <v>1867</v>
      </c>
      <c r="F2304" s="10">
        <v>433124.5</v>
      </c>
      <c r="G2304" s="10">
        <v>131982.5</v>
      </c>
      <c r="H2304" s="11" t="s">
        <v>147</v>
      </c>
      <c r="I2304" s="28">
        <v>13633.7</v>
      </c>
      <c r="J2304" s="28">
        <v>13633.7</v>
      </c>
    </row>
    <row r="2305" spans="1:10" x14ac:dyDescent="0.25">
      <c r="A2305" s="22" t="s">
        <v>844</v>
      </c>
      <c r="B2305" s="17" t="s">
        <v>845</v>
      </c>
      <c r="C2305" s="19">
        <v>2013</v>
      </c>
      <c r="D2305" s="34" t="s">
        <v>1867</v>
      </c>
      <c r="E2305" s="34" t="s">
        <v>1867</v>
      </c>
      <c r="F2305" s="10">
        <v>514457.69999999995</v>
      </c>
      <c r="G2305" s="10">
        <v>90819.5</v>
      </c>
      <c r="H2305" s="11" t="s">
        <v>147</v>
      </c>
      <c r="I2305" s="28">
        <v>11493.1</v>
      </c>
      <c r="J2305" s="28">
        <f>9967.1-0.1</f>
        <v>9967</v>
      </c>
    </row>
    <row r="2306" spans="1:10" x14ac:dyDescent="0.25">
      <c r="A2306"/>
      <c r="B2306" s="17"/>
      <c r="C2306" s="19">
        <v>2014</v>
      </c>
      <c r="D2306" s="30" t="s">
        <v>1868</v>
      </c>
      <c r="E2306" s="29" t="s">
        <v>1867</v>
      </c>
      <c r="F2306" s="10">
        <v>355549.10000000003</v>
      </c>
      <c r="G2306" s="10">
        <v>66344.3</v>
      </c>
      <c r="H2306" s="11" t="s">
        <v>147</v>
      </c>
      <c r="I2306" s="29" t="s">
        <v>1867</v>
      </c>
      <c r="J2306" s="28">
        <v>6573.7</v>
      </c>
    </row>
    <row r="2307" spans="1:10" x14ac:dyDescent="0.25">
      <c r="A2307"/>
      <c r="B2307" s="17"/>
      <c r="C2307" s="19">
        <v>2015</v>
      </c>
      <c r="D2307" s="30" t="s">
        <v>1868</v>
      </c>
      <c r="E2307" s="10">
        <v>3144222.8</v>
      </c>
      <c r="F2307" s="10">
        <v>483229.7</v>
      </c>
      <c r="G2307" s="10">
        <v>115051</v>
      </c>
      <c r="H2307" s="11" t="s">
        <v>147</v>
      </c>
      <c r="I2307" s="28">
        <v>13461.8</v>
      </c>
      <c r="J2307" s="28">
        <v>13461.8</v>
      </c>
    </row>
    <row r="2308" spans="1:10" x14ac:dyDescent="0.25">
      <c r="A2308"/>
      <c r="B2308" s="17"/>
      <c r="C2308" s="19">
        <v>2016</v>
      </c>
      <c r="D2308" s="30" t="s">
        <v>1868</v>
      </c>
      <c r="E2308" s="10">
        <v>3368222.4</v>
      </c>
      <c r="F2308" s="10">
        <v>930236.2</v>
      </c>
      <c r="G2308" s="10">
        <v>179614</v>
      </c>
      <c r="H2308" s="11" t="s">
        <v>147</v>
      </c>
      <c r="I2308" s="28">
        <v>16212</v>
      </c>
      <c r="J2308" s="28">
        <v>16212</v>
      </c>
    </row>
    <row r="2309" spans="1:10" x14ac:dyDescent="0.25">
      <c r="A2309"/>
      <c r="B2309" s="17"/>
      <c r="C2309" s="19">
        <v>2017</v>
      </c>
      <c r="D2309" s="30" t="s">
        <v>1868</v>
      </c>
      <c r="E2309" s="10">
        <v>5023970</v>
      </c>
      <c r="F2309" s="10">
        <v>1368751.4</v>
      </c>
      <c r="G2309" s="10">
        <v>287522.60000000003</v>
      </c>
      <c r="H2309" s="11" t="s">
        <v>147</v>
      </c>
      <c r="I2309" s="28">
        <v>22519.7</v>
      </c>
      <c r="J2309" s="28">
        <v>22519.7</v>
      </c>
    </row>
    <row r="2310" spans="1:10" x14ac:dyDescent="0.25">
      <c r="A2310"/>
      <c r="B2310" s="17"/>
      <c r="C2310" s="19">
        <v>2018</v>
      </c>
      <c r="D2310" s="30" t="s">
        <v>1868</v>
      </c>
      <c r="E2310" s="10">
        <v>5882695.5999999996</v>
      </c>
      <c r="F2310" s="10">
        <v>1946288.2999999998</v>
      </c>
      <c r="G2310" s="10">
        <v>286110.10000000003</v>
      </c>
      <c r="H2310" s="11" t="s">
        <v>147</v>
      </c>
      <c r="I2310" s="28">
        <v>29428.9</v>
      </c>
      <c r="J2310" s="28">
        <v>29428.9</v>
      </c>
    </row>
    <row r="2311" spans="1:10" x14ac:dyDescent="0.25">
      <c r="A2311" s="22" t="s">
        <v>846</v>
      </c>
      <c r="B2311" s="17" t="s">
        <v>847</v>
      </c>
      <c r="C2311" s="19">
        <v>2013</v>
      </c>
      <c r="D2311" s="30" t="s">
        <v>1868</v>
      </c>
      <c r="E2311" s="10">
        <v>1046829.8</v>
      </c>
      <c r="F2311" s="10">
        <v>286365.8</v>
      </c>
      <c r="G2311" s="10">
        <v>84895.8</v>
      </c>
      <c r="H2311" s="11" t="s">
        <v>147</v>
      </c>
      <c r="I2311" s="28">
        <v>12314.7</v>
      </c>
      <c r="J2311" s="28">
        <v>12314.7</v>
      </c>
    </row>
    <row r="2312" spans="1:10" x14ac:dyDescent="0.25">
      <c r="A2312" s="22" t="s">
        <v>848</v>
      </c>
      <c r="B2312" s="17"/>
      <c r="C2312" s="19">
        <v>2014</v>
      </c>
      <c r="D2312" s="30" t="s">
        <v>1868</v>
      </c>
      <c r="E2312" s="10">
        <v>1038061.6</v>
      </c>
      <c r="F2312" s="10">
        <v>255216.8</v>
      </c>
      <c r="G2312" s="10">
        <v>59782.399999999994</v>
      </c>
      <c r="H2312" s="11" t="s">
        <v>147</v>
      </c>
      <c r="I2312" s="28">
        <v>9990.7999999999993</v>
      </c>
      <c r="J2312" s="28">
        <v>9990.7999999999993</v>
      </c>
    </row>
    <row r="2313" spans="1:10" x14ac:dyDescent="0.25">
      <c r="A2313"/>
      <c r="B2313" s="17"/>
      <c r="C2313" s="19">
        <v>2015</v>
      </c>
      <c r="D2313" s="30" t="s">
        <v>1868</v>
      </c>
      <c r="E2313" s="10">
        <v>1656143.9000000001</v>
      </c>
      <c r="F2313" s="10">
        <v>425700.4</v>
      </c>
      <c r="G2313" s="10">
        <v>64717.2</v>
      </c>
      <c r="H2313" s="11" t="s">
        <v>147</v>
      </c>
      <c r="I2313" s="28">
        <v>15147.5</v>
      </c>
      <c r="J2313" s="28">
        <v>15147.5</v>
      </c>
    </row>
    <row r="2314" spans="1:10" x14ac:dyDescent="0.25">
      <c r="A2314"/>
      <c r="B2314" s="17"/>
      <c r="C2314" s="19">
        <v>2016</v>
      </c>
      <c r="D2314" s="30" t="s">
        <v>1868</v>
      </c>
      <c r="E2314" s="10">
        <v>2015864.6</v>
      </c>
      <c r="F2314" s="10">
        <v>575077.4</v>
      </c>
      <c r="G2314" s="10">
        <v>125322.5</v>
      </c>
      <c r="H2314" s="11" t="s">
        <v>147</v>
      </c>
      <c r="I2314" s="28">
        <v>24638.7</v>
      </c>
      <c r="J2314" s="28">
        <v>24638.7</v>
      </c>
    </row>
    <row r="2315" spans="1:10" x14ac:dyDescent="0.25">
      <c r="A2315"/>
      <c r="B2315" s="17"/>
      <c r="C2315" s="19">
        <v>2017</v>
      </c>
      <c r="D2315" s="30" t="s">
        <v>1868</v>
      </c>
      <c r="E2315" s="10">
        <v>2946352.1</v>
      </c>
      <c r="F2315" s="10">
        <v>865073.60000000009</v>
      </c>
      <c r="G2315" s="10">
        <v>158322.19999999998</v>
      </c>
      <c r="H2315" s="11" t="s">
        <v>147</v>
      </c>
      <c r="I2315" s="28">
        <v>26895.8</v>
      </c>
      <c r="J2315" s="28">
        <v>26895.8</v>
      </c>
    </row>
    <row r="2316" spans="1:10" x14ac:dyDescent="0.25">
      <c r="A2316"/>
      <c r="B2316" s="17"/>
      <c r="C2316" s="19">
        <v>2018</v>
      </c>
      <c r="D2316" s="30" t="s">
        <v>1868</v>
      </c>
      <c r="E2316" s="10">
        <v>3117761</v>
      </c>
      <c r="F2316" s="10">
        <v>1036281.2</v>
      </c>
      <c r="G2316" s="10">
        <v>176583.8</v>
      </c>
      <c r="H2316" s="11" t="s">
        <v>147</v>
      </c>
      <c r="I2316" s="28">
        <v>52472.6</v>
      </c>
      <c r="J2316" s="28">
        <v>52472.6</v>
      </c>
    </row>
    <row r="2317" spans="1:10" x14ac:dyDescent="0.25">
      <c r="A2317" s="22" t="s">
        <v>849</v>
      </c>
      <c r="B2317" s="17" t="s">
        <v>850</v>
      </c>
      <c r="C2317" s="19">
        <v>2013</v>
      </c>
      <c r="D2317" s="30" t="s">
        <v>1868</v>
      </c>
      <c r="E2317" s="34" t="s">
        <v>1867</v>
      </c>
      <c r="F2317" s="10">
        <v>5307.5</v>
      </c>
      <c r="G2317" s="34" t="s">
        <v>1867</v>
      </c>
      <c r="H2317" s="11" t="s">
        <v>147</v>
      </c>
      <c r="I2317" s="11" t="s">
        <v>1867</v>
      </c>
      <c r="J2317" s="11" t="s">
        <v>1867</v>
      </c>
    </row>
    <row r="2318" spans="1:10" x14ac:dyDescent="0.25">
      <c r="A2318"/>
      <c r="B2318" s="17"/>
      <c r="C2318" s="19">
        <v>2014</v>
      </c>
      <c r="D2318" s="30" t="s">
        <v>1868</v>
      </c>
      <c r="E2318" s="29" t="s">
        <v>1867</v>
      </c>
      <c r="F2318" s="10">
        <v>1847.2</v>
      </c>
      <c r="G2318" s="10">
        <v>1789.7</v>
      </c>
      <c r="H2318" s="11" t="s">
        <v>147</v>
      </c>
      <c r="I2318" s="29" t="s">
        <v>1867</v>
      </c>
      <c r="J2318" s="29" t="s">
        <v>1867</v>
      </c>
    </row>
    <row r="2319" spans="1:10" x14ac:dyDescent="0.25">
      <c r="A2319"/>
      <c r="B2319" s="17"/>
      <c r="C2319" s="19">
        <v>2015</v>
      </c>
      <c r="D2319" s="30" t="s">
        <v>1868</v>
      </c>
      <c r="E2319" s="33" t="s">
        <v>1867</v>
      </c>
      <c r="F2319" s="10">
        <v>19974.900000000001</v>
      </c>
      <c r="G2319" s="10">
        <v>9631.9</v>
      </c>
      <c r="H2319" s="11" t="s">
        <v>147</v>
      </c>
      <c r="I2319" s="33" t="s">
        <v>1867</v>
      </c>
      <c r="J2319" s="28">
        <v>7627.7</v>
      </c>
    </row>
    <row r="2320" spans="1:10" x14ac:dyDescent="0.25">
      <c r="A2320"/>
      <c r="B2320" s="17"/>
      <c r="C2320" s="19">
        <v>2016</v>
      </c>
      <c r="D2320" s="30" t="s">
        <v>1868</v>
      </c>
      <c r="E2320" s="10">
        <v>16033.3</v>
      </c>
      <c r="F2320" s="10">
        <v>24882.3</v>
      </c>
      <c r="G2320" s="10">
        <v>13581</v>
      </c>
      <c r="H2320" s="11" t="s">
        <v>147</v>
      </c>
      <c r="I2320" s="33" t="s">
        <v>1867</v>
      </c>
      <c r="J2320" s="33" t="s">
        <v>1867</v>
      </c>
    </row>
    <row r="2321" spans="1:10" x14ac:dyDescent="0.25">
      <c r="A2321"/>
      <c r="B2321" s="17"/>
      <c r="C2321" s="19">
        <v>2017</v>
      </c>
      <c r="D2321" s="30" t="s">
        <v>1868</v>
      </c>
      <c r="E2321" s="33" t="s">
        <v>1867</v>
      </c>
      <c r="F2321" s="10">
        <v>33627.199999999997</v>
      </c>
      <c r="G2321" s="10">
        <v>12593.6</v>
      </c>
      <c r="H2321" s="11" t="s">
        <v>147</v>
      </c>
      <c r="I2321" s="33" t="s">
        <v>1867</v>
      </c>
      <c r="J2321" s="33" t="s">
        <v>1867</v>
      </c>
    </row>
    <row r="2322" spans="1:10" x14ac:dyDescent="0.25">
      <c r="A2322"/>
      <c r="B2322" s="17"/>
      <c r="C2322" s="19">
        <v>2018</v>
      </c>
      <c r="D2322" s="30" t="s">
        <v>1868</v>
      </c>
      <c r="E2322" s="30" t="s">
        <v>1867</v>
      </c>
      <c r="F2322" s="10">
        <v>32490</v>
      </c>
      <c r="G2322" s="10">
        <v>16369.4</v>
      </c>
      <c r="H2322" s="11" t="s">
        <v>147</v>
      </c>
      <c r="I2322" s="30" t="s">
        <v>1867</v>
      </c>
      <c r="J2322" s="30" t="s">
        <v>1867</v>
      </c>
    </row>
    <row r="2323" spans="1:10" x14ac:dyDescent="0.25">
      <c r="A2323" s="22" t="s">
        <v>851</v>
      </c>
      <c r="B2323" s="17" t="s">
        <v>852</v>
      </c>
      <c r="C2323" s="19">
        <v>2013</v>
      </c>
      <c r="D2323" s="30" t="s">
        <v>1868</v>
      </c>
      <c r="E2323" s="34" t="s">
        <v>1867</v>
      </c>
      <c r="F2323" s="10">
        <v>35904.5</v>
      </c>
      <c r="G2323" s="34" t="s">
        <v>1867</v>
      </c>
      <c r="H2323" s="11" t="s">
        <v>147</v>
      </c>
      <c r="I2323" s="11" t="s">
        <v>1867</v>
      </c>
      <c r="J2323" s="11" t="s">
        <v>1867</v>
      </c>
    </row>
    <row r="2324" spans="1:10" x14ac:dyDescent="0.25">
      <c r="A2324"/>
      <c r="B2324" s="17"/>
      <c r="C2324" s="19">
        <v>2014</v>
      </c>
      <c r="D2324" s="30" t="s">
        <v>1868</v>
      </c>
      <c r="E2324" s="30" t="s">
        <v>1868</v>
      </c>
      <c r="F2324" s="10">
        <v>27656.5</v>
      </c>
      <c r="G2324" s="10">
        <v>835.80000000000007</v>
      </c>
      <c r="H2324" s="11" t="s">
        <v>147</v>
      </c>
      <c r="I2324" s="11" t="s">
        <v>1867</v>
      </c>
      <c r="J2324" s="11" t="s">
        <v>1867</v>
      </c>
    </row>
    <row r="2325" spans="1:10" x14ac:dyDescent="0.25">
      <c r="A2325"/>
      <c r="B2325" s="17"/>
      <c r="C2325" s="19">
        <v>2015</v>
      </c>
      <c r="D2325" s="30" t="s">
        <v>1868</v>
      </c>
      <c r="E2325" s="30" t="s">
        <v>1868</v>
      </c>
      <c r="F2325" s="33" t="s">
        <v>1867</v>
      </c>
      <c r="G2325" s="11" t="s">
        <v>1867</v>
      </c>
      <c r="H2325" s="11" t="s">
        <v>147</v>
      </c>
      <c r="I2325" s="11" t="s">
        <v>1867</v>
      </c>
      <c r="J2325" s="11" t="s">
        <v>1867</v>
      </c>
    </row>
    <row r="2326" spans="1:10" x14ac:dyDescent="0.25">
      <c r="A2326"/>
      <c r="B2326" s="17"/>
      <c r="C2326" s="19">
        <v>2016</v>
      </c>
      <c r="D2326" s="30" t="s">
        <v>1868</v>
      </c>
      <c r="E2326" s="10">
        <v>24219</v>
      </c>
      <c r="F2326" s="10">
        <v>20260.5</v>
      </c>
      <c r="G2326" s="10">
        <v>5020.8999999999996</v>
      </c>
      <c r="H2326" s="11" t="s">
        <v>147</v>
      </c>
      <c r="I2326" s="33" t="s">
        <v>1867</v>
      </c>
      <c r="J2326" s="33" t="s">
        <v>1867</v>
      </c>
    </row>
    <row r="2327" spans="1:10" x14ac:dyDescent="0.25">
      <c r="A2327"/>
      <c r="B2327" s="17"/>
      <c r="C2327" s="19">
        <v>2017</v>
      </c>
      <c r="D2327" s="30" t="s">
        <v>1868</v>
      </c>
      <c r="E2327" s="33" t="s">
        <v>1867</v>
      </c>
      <c r="F2327" s="10">
        <v>49076.5</v>
      </c>
      <c r="G2327" s="10">
        <v>6483.2</v>
      </c>
      <c r="H2327" s="11" t="s">
        <v>147</v>
      </c>
      <c r="I2327" s="33" t="s">
        <v>1867</v>
      </c>
      <c r="J2327" s="33" t="s">
        <v>1867</v>
      </c>
    </row>
    <row r="2328" spans="1:10" x14ac:dyDescent="0.25">
      <c r="A2328"/>
      <c r="B2328" s="17"/>
      <c r="C2328" s="19">
        <v>2018</v>
      </c>
      <c r="D2328" s="30" t="s">
        <v>1868</v>
      </c>
      <c r="E2328" s="30" t="s">
        <v>1867</v>
      </c>
      <c r="F2328" s="10">
        <v>62190.6</v>
      </c>
      <c r="G2328" s="10">
        <v>6214.5</v>
      </c>
      <c r="H2328" s="11" t="s">
        <v>147</v>
      </c>
      <c r="I2328" s="30" t="s">
        <v>1867</v>
      </c>
      <c r="J2328" s="30" t="s">
        <v>1867</v>
      </c>
    </row>
    <row r="2329" spans="1:10" x14ac:dyDescent="0.25">
      <c r="A2329" s="22" t="s">
        <v>853</v>
      </c>
      <c r="B2329" s="17" t="s">
        <v>854</v>
      </c>
      <c r="C2329" s="19">
        <v>2013</v>
      </c>
      <c r="D2329" s="30" t="s">
        <v>1868</v>
      </c>
      <c r="E2329" s="10">
        <v>65562.8</v>
      </c>
      <c r="F2329" s="10">
        <v>46164.700000000004</v>
      </c>
      <c r="G2329" s="10">
        <v>14184.199999999999</v>
      </c>
      <c r="H2329" s="11" t="s">
        <v>147</v>
      </c>
      <c r="I2329" s="28">
        <v>2048.9</v>
      </c>
      <c r="J2329" s="28">
        <v>2048.9</v>
      </c>
    </row>
    <row r="2330" spans="1:10" x14ac:dyDescent="0.25">
      <c r="A2330"/>
      <c r="B2330" s="17"/>
      <c r="C2330" s="19">
        <v>2014</v>
      </c>
      <c r="D2330" s="30" t="s">
        <v>1868</v>
      </c>
      <c r="E2330" s="10">
        <v>108422</v>
      </c>
      <c r="F2330" s="10">
        <v>38510.800000000003</v>
      </c>
      <c r="G2330" s="10">
        <v>14748.9</v>
      </c>
      <c r="H2330" s="11" t="s">
        <v>147</v>
      </c>
      <c r="I2330" s="28">
        <v>1735</v>
      </c>
      <c r="J2330" s="28">
        <v>1735</v>
      </c>
    </row>
    <row r="2331" spans="1:10" x14ac:dyDescent="0.25">
      <c r="A2331"/>
      <c r="B2331" s="17"/>
      <c r="C2331" s="19">
        <v>2015</v>
      </c>
      <c r="D2331" s="30" t="s">
        <v>1868</v>
      </c>
      <c r="E2331" s="10">
        <v>130013.7</v>
      </c>
      <c r="F2331" s="33" t="s">
        <v>1867</v>
      </c>
      <c r="G2331" s="11" t="s">
        <v>1867</v>
      </c>
      <c r="H2331" s="11" t="s">
        <v>147</v>
      </c>
      <c r="I2331" s="11" t="s">
        <v>1867</v>
      </c>
      <c r="J2331" s="11" t="s">
        <v>1867</v>
      </c>
    </row>
    <row r="2332" spans="1:10" x14ac:dyDescent="0.25">
      <c r="A2332"/>
      <c r="B2332" s="17"/>
      <c r="C2332" s="19">
        <v>2016</v>
      </c>
      <c r="D2332" s="30" t="s">
        <v>1868</v>
      </c>
      <c r="E2332" s="10">
        <v>271346.09999999998</v>
      </c>
      <c r="F2332" s="10">
        <v>50844.700000000004</v>
      </c>
      <c r="G2332" s="10">
        <v>22682.100000000002</v>
      </c>
      <c r="H2332" s="11" t="s">
        <v>147</v>
      </c>
      <c r="I2332" s="28">
        <v>4983.1000000000004</v>
      </c>
      <c r="J2332" s="28">
        <v>4137.2000000000007</v>
      </c>
    </row>
    <row r="2333" spans="1:10" x14ac:dyDescent="0.25">
      <c r="A2333"/>
      <c r="B2333" s="17"/>
      <c r="C2333" s="19">
        <v>2017</v>
      </c>
      <c r="D2333" s="30" t="s">
        <v>1868</v>
      </c>
      <c r="E2333" s="33" t="s">
        <v>1867</v>
      </c>
      <c r="F2333" s="10">
        <v>81557</v>
      </c>
      <c r="G2333" s="10">
        <v>30022.400000000001</v>
      </c>
      <c r="H2333" s="11" t="s">
        <v>147</v>
      </c>
      <c r="I2333" s="33" t="s">
        <v>1867</v>
      </c>
      <c r="J2333" s="28">
        <v>12490</v>
      </c>
    </row>
    <row r="2334" spans="1:10" x14ac:dyDescent="0.25">
      <c r="A2334"/>
      <c r="B2334" s="17"/>
      <c r="C2334" s="19">
        <v>2018</v>
      </c>
      <c r="D2334" s="30" t="s">
        <v>1868</v>
      </c>
      <c r="E2334" s="30" t="s">
        <v>1867</v>
      </c>
      <c r="F2334" s="10">
        <v>57068.3</v>
      </c>
      <c r="G2334" s="30" t="s">
        <v>1867</v>
      </c>
      <c r="H2334" s="11" t="s">
        <v>147</v>
      </c>
      <c r="I2334" s="30" t="s">
        <v>1867</v>
      </c>
      <c r="J2334" s="30" t="s">
        <v>1867</v>
      </c>
    </row>
    <row r="2335" spans="1:10" x14ac:dyDescent="0.25">
      <c r="A2335" s="22" t="s">
        <v>855</v>
      </c>
      <c r="B2335" s="17" t="s">
        <v>856</v>
      </c>
      <c r="C2335" s="19">
        <v>2013</v>
      </c>
      <c r="D2335" s="34" t="s">
        <v>1867</v>
      </c>
      <c r="E2335" s="34" t="s">
        <v>1867</v>
      </c>
      <c r="F2335" s="10">
        <v>556751.29999999993</v>
      </c>
      <c r="G2335" s="10">
        <v>125306.9</v>
      </c>
      <c r="H2335" s="11" t="s">
        <v>147</v>
      </c>
      <c r="I2335" s="28">
        <v>21844.2</v>
      </c>
      <c r="J2335" s="28">
        <v>21844.2</v>
      </c>
    </row>
    <row r="2336" spans="1:10" x14ac:dyDescent="0.25">
      <c r="A2336"/>
      <c r="B2336" s="17"/>
      <c r="C2336" s="19">
        <v>2014</v>
      </c>
      <c r="D2336" s="30" t="s">
        <v>1868</v>
      </c>
      <c r="E2336" s="10">
        <v>1823606.5</v>
      </c>
      <c r="F2336" s="10">
        <v>396176.2</v>
      </c>
      <c r="G2336" s="10">
        <v>95046</v>
      </c>
      <c r="H2336" s="11" t="s">
        <v>147</v>
      </c>
      <c r="I2336" s="28">
        <v>20254.3</v>
      </c>
      <c r="J2336" s="28">
        <v>19481.599999999999</v>
      </c>
    </row>
    <row r="2337" spans="1:10" x14ac:dyDescent="0.25">
      <c r="A2337"/>
      <c r="B2337" s="17"/>
      <c r="C2337" s="19">
        <v>2015</v>
      </c>
      <c r="D2337" s="30" t="s">
        <v>1868</v>
      </c>
      <c r="E2337" s="10">
        <v>1205466.3</v>
      </c>
      <c r="F2337" s="10">
        <v>465203.4</v>
      </c>
      <c r="G2337" s="10">
        <v>133604.4</v>
      </c>
      <c r="H2337" s="11" t="s">
        <v>147</v>
      </c>
      <c r="I2337" s="28">
        <v>32699.7</v>
      </c>
      <c r="J2337" s="28">
        <v>32699.7</v>
      </c>
    </row>
    <row r="2338" spans="1:10" x14ac:dyDescent="0.25">
      <c r="A2338"/>
      <c r="B2338" s="17"/>
      <c r="C2338" s="19">
        <v>2016</v>
      </c>
      <c r="D2338" s="30" t="s">
        <v>1868</v>
      </c>
      <c r="E2338" s="10">
        <v>1960794.2</v>
      </c>
      <c r="F2338" s="10">
        <v>765869.70000000007</v>
      </c>
      <c r="G2338" s="10">
        <v>277646.09999999998</v>
      </c>
      <c r="H2338" s="11" t="s">
        <v>147</v>
      </c>
      <c r="I2338" s="28">
        <v>59925.3</v>
      </c>
      <c r="J2338" s="28">
        <v>59064.2</v>
      </c>
    </row>
    <row r="2339" spans="1:10" x14ac:dyDescent="0.25">
      <c r="A2339"/>
      <c r="B2339" s="17"/>
      <c r="C2339" s="19">
        <v>2017</v>
      </c>
      <c r="D2339" s="30" t="s">
        <v>1868</v>
      </c>
      <c r="E2339" s="10">
        <v>2510631.6</v>
      </c>
      <c r="F2339" s="10">
        <v>790087.2</v>
      </c>
      <c r="G2339" s="10">
        <v>293691.2</v>
      </c>
      <c r="H2339" s="11" t="s">
        <v>147</v>
      </c>
      <c r="I2339" s="28">
        <v>85962.2</v>
      </c>
      <c r="J2339" s="28">
        <v>80260</v>
      </c>
    </row>
    <row r="2340" spans="1:10" x14ac:dyDescent="0.25">
      <c r="A2340"/>
      <c r="B2340" s="17"/>
      <c r="C2340" s="19">
        <v>2018</v>
      </c>
      <c r="D2340" s="30" t="s">
        <v>1868</v>
      </c>
      <c r="E2340" s="10">
        <v>3033186.6</v>
      </c>
      <c r="F2340" s="10">
        <v>1201554.7</v>
      </c>
      <c r="G2340" s="10">
        <v>401165</v>
      </c>
      <c r="H2340" s="11" t="s">
        <v>147</v>
      </c>
      <c r="I2340" s="28">
        <v>97828</v>
      </c>
      <c r="J2340" s="28">
        <v>94006.7</v>
      </c>
    </row>
    <row r="2341" spans="1:10" x14ac:dyDescent="0.25">
      <c r="A2341" s="20" t="s">
        <v>51</v>
      </c>
      <c r="B2341" s="17" t="s">
        <v>13</v>
      </c>
      <c r="C2341" s="19">
        <v>2013</v>
      </c>
      <c r="D2341" s="10">
        <v>42675711.099999994</v>
      </c>
      <c r="E2341" s="10">
        <v>17166624.800000001</v>
      </c>
      <c r="F2341" s="10">
        <v>1348638.4000000001</v>
      </c>
      <c r="G2341" s="10">
        <v>364942.39999999997</v>
      </c>
      <c r="H2341" s="11" t="s">
        <v>147</v>
      </c>
      <c r="I2341" s="28">
        <v>100955.7</v>
      </c>
      <c r="J2341" s="28">
        <v>79915.8</v>
      </c>
    </row>
    <row r="2342" spans="1:10" x14ac:dyDescent="0.25">
      <c r="A2342"/>
      <c r="B2342" s="17"/>
      <c r="C2342" s="19">
        <v>2014</v>
      </c>
      <c r="D2342" s="10">
        <v>30229453.300000001</v>
      </c>
      <c r="E2342" s="10">
        <v>16639629.1</v>
      </c>
      <c r="F2342" s="10">
        <v>1258437.5</v>
      </c>
      <c r="G2342" s="10">
        <v>407596</v>
      </c>
      <c r="H2342" s="11" t="s">
        <v>147</v>
      </c>
      <c r="I2342" s="28">
        <v>78233.399999999994</v>
      </c>
      <c r="J2342" s="28">
        <v>74666</v>
      </c>
    </row>
    <row r="2343" spans="1:10" x14ac:dyDescent="0.25">
      <c r="A2343"/>
      <c r="B2343" s="17"/>
      <c r="C2343" s="19">
        <v>2015</v>
      </c>
      <c r="D2343" s="10">
        <v>29132809.200000003</v>
      </c>
      <c r="E2343" s="10">
        <v>19640381</v>
      </c>
      <c r="F2343" s="10">
        <v>1681313.7</v>
      </c>
      <c r="G2343" s="10">
        <v>500283.5</v>
      </c>
      <c r="H2343" s="11" t="s">
        <v>147</v>
      </c>
      <c r="I2343" s="28">
        <v>122544.5</v>
      </c>
      <c r="J2343" s="28">
        <v>119179</v>
      </c>
    </row>
    <row r="2344" spans="1:10" x14ac:dyDescent="0.25">
      <c r="A2344"/>
      <c r="B2344" s="17"/>
      <c r="C2344" s="19">
        <v>2016</v>
      </c>
      <c r="D2344" s="10">
        <v>24950574.100000001</v>
      </c>
      <c r="E2344" s="10">
        <v>27417672.800000001</v>
      </c>
      <c r="F2344" s="10">
        <v>2133965.2999999998</v>
      </c>
      <c r="G2344" s="10">
        <v>624700.9</v>
      </c>
      <c r="H2344" s="11" t="s">
        <v>147</v>
      </c>
      <c r="I2344" s="28">
        <v>179293.5</v>
      </c>
      <c r="J2344" s="28">
        <v>163059.6</v>
      </c>
    </row>
    <row r="2345" spans="1:10" x14ac:dyDescent="0.25">
      <c r="A2345"/>
      <c r="B2345" s="17"/>
      <c r="C2345" s="19">
        <v>2017</v>
      </c>
      <c r="D2345" s="10">
        <v>29243538.199999999</v>
      </c>
      <c r="E2345" s="10">
        <v>39317802.899999999</v>
      </c>
      <c r="F2345" s="10">
        <v>2891605.5</v>
      </c>
      <c r="G2345" s="10">
        <v>715117.8</v>
      </c>
      <c r="H2345" s="11" t="s">
        <v>147</v>
      </c>
      <c r="I2345" s="28">
        <v>242930.7</v>
      </c>
      <c r="J2345" s="28">
        <v>236182.6</v>
      </c>
    </row>
    <row r="2346" spans="1:10" x14ac:dyDescent="0.25">
      <c r="A2346"/>
      <c r="B2346" s="17"/>
      <c r="C2346" s="19">
        <v>2018</v>
      </c>
      <c r="D2346" s="10">
        <v>40134937.899999999</v>
      </c>
      <c r="E2346" s="10">
        <v>38517073.600000001</v>
      </c>
      <c r="F2346" s="10">
        <v>3698481.3000000003</v>
      </c>
      <c r="G2346" s="10">
        <v>820533.1</v>
      </c>
      <c r="H2346" s="11" t="s">
        <v>147</v>
      </c>
      <c r="I2346" s="28">
        <v>277220.7</v>
      </c>
      <c r="J2346" s="28">
        <v>266399</v>
      </c>
    </row>
    <row r="2347" spans="1:10" x14ac:dyDescent="0.25">
      <c r="A2347" s="20" t="s">
        <v>89</v>
      </c>
      <c r="B2347" s="17" t="s">
        <v>857</v>
      </c>
      <c r="C2347" s="19">
        <v>2013</v>
      </c>
      <c r="D2347" s="10">
        <v>5250532.3</v>
      </c>
      <c r="E2347" s="10">
        <v>5529112.7000000002</v>
      </c>
      <c r="F2347" s="10">
        <v>714056.79999999993</v>
      </c>
      <c r="G2347" s="10">
        <v>143273.1</v>
      </c>
      <c r="H2347" s="11" t="s">
        <v>147</v>
      </c>
      <c r="I2347" s="28">
        <v>29753.7</v>
      </c>
      <c r="J2347" s="28">
        <v>28439.200000000001</v>
      </c>
    </row>
    <row r="2348" spans="1:10" x14ac:dyDescent="0.25">
      <c r="A2348"/>
      <c r="B2348" s="17"/>
      <c r="C2348" s="19">
        <v>2014</v>
      </c>
      <c r="D2348" s="10">
        <v>4698013.8</v>
      </c>
      <c r="E2348" s="10">
        <v>7419850.5</v>
      </c>
      <c r="F2348" s="10">
        <v>727565.9</v>
      </c>
      <c r="G2348" s="10">
        <v>167432.79999999999</v>
      </c>
      <c r="H2348" s="11" t="s">
        <v>147</v>
      </c>
      <c r="I2348" s="28">
        <v>29847.5</v>
      </c>
      <c r="J2348" s="28">
        <v>28989.3</v>
      </c>
    </row>
    <row r="2349" spans="1:10" x14ac:dyDescent="0.25">
      <c r="A2349"/>
      <c r="B2349" s="17"/>
      <c r="C2349" s="19">
        <v>2015</v>
      </c>
      <c r="D2349" s="10">
        <v>4414438.9000000004</v>
      </c>
      <c r="E2349" s="10">
        <v>9549617.8000000007</v>
      </c>
      <c r="F2349" s="10">
        <v>774268.10000000009</v>
      </c>
      <c r="G2349" s="10">
        <v>200606.59999999998</v>
      </c>
      <c r="H2349" s="11" t="s">
        <v>147</v>
      </c>
      <c r="I2349" s="28">
        <v>30670.799999999999</v>
      </c>
      <c r="J2349" s="28">
        <v>30670.799999999999</v>
      </c>
    </row>
    <row r="2350" spans="1:10" x14ac:dyDescent="0.25">
      <c r="A2350"/>
      <c r="B2350" s="17"/>
      <c r="C2350" s="19">
        <v>2016</v>
      </c>
      <c r="D2350" s="33" t="s">
        <v>1867</v>
      </c>
      <c r="E2350" s="10">
        <v>12994548</v>
      </c>
      <c r="F2350" s="10">
        <v>1127849.6000000001</v>
      </c>
      <c r="G2350" s="10">
        <v>250582.30000000002</v>
      </c>
      <c r="H2350" s="11" t="s">
        <v>147</v>
      </c>
      <c r="I2350" s="28">
        <v>55941.599999999999</v>
      </c>
      <c r="J2350" s="28">
        <v>55941.599999999999</v>
      </c>
    </row>
    <row r="2351" spans="1:10" x14ac:dyDescent="0.25">
      <c r="A2351"/>
      <c r="B2351" s="17"/>
      <c r="C2351" s="19">
        <v>2017</v>
      </c>
      <c r="D2351" s="33" t="s">
        <v>1867</v>
      </c>
      <c r="E2351" s="33" t="s">
        <v>1867</v>
      </c>
      <c r="F2351" s="10">
        <v>1345337.7000000002</v>
      </c>
      <c r="G2351" s="10">
        <v>311206.30000000005</v>
      </c>
      <c r="H2351" s="11" t="s">
        <v>147</v>
      </c>
      <c r="I2351" s="28">
        <v>83072.600000000006</v>
      </c>
      <c r="J2351" s="28">
        <v>83072.600000000006</v>
      </c>
    </row>
    <row r="2352" spans="1:10" x14ac:dyDescent="0.25">
      <c r="A2352"/>
      <c r="B2352" s="17"/>
      <c r="C2352" s="19">
        <v>2018</v>
      </c>
      <c r="D2352" s="10">
        <v>10742204.6</v>
      </c>
      <c r="E2352" s="10">
        <v>17395271.699999999</v>
      </c>
      <c r="F2352" s="10">
        <v>1796400.7</v>
      </c>
      <c r="G2352" s="10">
        <v>281827.59999999998</v>
      </c>
      <c r="H2352" s="11" t="s">
        <v>147</v>
      </c>
      <c r="I2352" s="28">
        <v>87614.3</v>
      </c>
      <c r="J2352" s="28">
        <v>87614.3</v>
      </c>
    </row>
    <row r="2353" spans="1:10" x14ac:dyDescent="0.25">
      <c r="A2353" s="21" t="s">
        <v>858</v>
      </c>
      <c r="B2353" s="17" t="s">
        <v>859</v>
      </c>
      <c r="C2353" s="19">
        <v>2013</v>
      </c>
      <c r="D2353" s="34" t="s">
        <v>1867</v>
      </c>
      <c r="E2353" s="34" t="s">
        <v>1867</v>
      </c>
      <c r="F2353" s="10">
        <v>257707</v>
      </c>
      <c r="G2353" s="34" t="s">
        <v>1867</v>
      </c>
      <c r="H2353" s="11" t="s">
        <v>147</v>
      </c>
      <c r="I2353" s="28">
        <v>1119.2</v>
      </c>
      <c r="J2353" s="11" t="s">
        <v>1867</v>
      </c>
    </row>
    <row r="2354" spans="1:10" x14ac:dyDescent="0.25">
      <c r="A2354"/>
      <c r="B2354" s="17"/>
      <c r="C2354" s="19">
        <v>2014</v>
      </c>
      <c r="D2354" s="29" t="s">
        <v>1867</v>
      </c>
      <c r="E2354" s="29" t="s">
        <v>1867</v>
      </c>
      <c r="F2354" s="10">
        <v>216506.6</v>
      </c>
      <c r="G2354" s="10">
        <v>13782.9</v>
      </c>
      <c r="H2354" s="11" t="s">
        <v>147</v>
      </c>
      <c r="I2354" s="28">
        <v>874.1</v>
      </c>
      <c r="J2354" s="28">
        <v>874.1</v>
      </c>
    </row>
    <row r="2355" spans="1:10" x14ac:dyDescent="0.25">
      <c r="A2355"/>
      <c r="B2355" s="17"/>
      <c r="C2355" s="19">
        <v>2015</v>
      </c>
      <c r="D2355" s="33" t="s">
        <v>1867</v>
      </c>
      <c r="E2355" s="33" t="s">
        <v>1867</v>
      </c>
      <c r="F2355" s="10">
        <v>89317.1</v>
      </c>
      <c r="G2355" s="10">
        <v>14708.4</v>
      </c>
      <c r="H2355" s="11" t="s">
        <v>147</v>
      </c>
      <c r="I2355" s="28">
        <v>1287.8</v>
      </c>
      <c r="J2355" s="28">
        <v>1287.8</v>
      </c>
    </row>
    <row r="2356" spans="1:10" x14ac:dyDescent="0.25">
      <c r="A2356"/>
      <c r="B2356" s="17"/>
      <c r="C2356" s="19">
        <v>2016</v>
      </c>
      <c r="D2356" s="33" t="s">
        <v>1867</v>
      </c>
      <c r="E2356" s="10">
        <v>3819111.8000000003</v>
      </c>
      <c r="F2356" s="10">
        <v>310073.5</v>
      </c>
      <c r="G2356" s="10">
        <v>39484.9</v>
      </c>
      <c r="H2356" s="11" t="s">
        <v>147</v>
      </c>
      <c r="I2356" s="28">
        <v>3730.9</v>
      </c>
      <c r="J2356" s="28">
        <v>3730.9</v>
      </c>
    </row>
    <row r="2357" spans="1:10" x14ac:dyDescent="0.25">
      <c r="A2357"/>
      <c r="B2357" s="17"/>
      <c r="C2357" s="19">
        <v>2017</v>
      </c>
      <c r="D2357" s="30" t="s">
        <v>1868</v>
      </c>
      <c r="E2357" s="10">
        <v>7556587.0999999996</v>
      </c>
      <c r="F2357" s="10">
        <v>342045.39999999997</v>
      </c>
      <c r="G2357" s="10">
        <v>23452.2</v>
      </c>
      <c r="H2357" s="11" t="s">
        <v>147</v>
      </c>
      <c r="I2357" s="28">
        <v>5172.8</v>
      </c>
      <c r="J2357" s="33" t="s">
        <v>1867</v>
      </c>
    </row>
    <row r="2358" spans="1:10" x14ac:dyDescent="0.25">
      <c r="A2358"/>
      <c r="B2358" s="17"/>
      <c r="C2358" s="19">
        <v>2018</v>
      </c>
      <c r="D2358" s="30" t="s">
        <v>1867</v>
      </c>
      <c r="E2358" s="30" t="s">
        <v>1867</v>
      </c>
      <c r="F2358" s="10">
        <v>473561.4</v>
      </c>
      <c r="G2358" s="10">
        <v>2857.5</v>
      </c>
      <c r="H2358" s="11" t="s">
        <v>147</v>
      </c>
      <c r="I2358" s="28">
        <v>1247.5</v>
      </c>
      <c r="J2358" s="28">
        <v>1247.5</v>
      </c>
    </row>
    <row r="2359" spans="1:10" x14ac:dyDescent="0.25">
      <c r="A2359" s="22" t="s">
        <v>858</v>
      </c>
      <c r="B2359" s="17" t="s">
        <v>860</v>
      </c>
      <c r="C2359" s="19">
        <v>2013</v>
      </c>
      <c r="D2359" s="34" t="s">
        <v>1867</v>
      </c>
      <c r="E2359" s="34" t="s">
        <v>1867</v>
      </c>
      <c r="F2359" s="10">
        <v>257707</v>
      </c>
      <c r="G2359" s="34" t="s">
        <v>1867</v>
      </c>
      <c r="H2359" s="11" t="s">
        <v>147</v>
      </c>
      <c r="I2359" s="28">
        <v>1119.2</v>
      </c>
      <c r="J2359" s="11" t="s">
        <v>1867</v>
      </c>
    </row>
    <row r="2360" spans="1:10" x14ac:dyDescent="0.25">
      <c r="A2360"/>
      <c r="B2360" s="17"/>
      <c r="C2360" s="19">
        <v>2014</v>
      </c>
      <c r="D2360" s="29" t="s">
        <v>1867</v>
      </c>
      <c r="E2360" s="29" t="s">
        <v>1867</v>
      </c>
      <c r="F2360" s="10">
        <v>216506.6</v>
      </c>
      <c r="G2360" s="10">
        <v>13782.9</v>
      </c>
      <c r="H2360" s="11" t="s">
        <v>147</v>
      </c>
      <c r="I2360" s="28">
        <v>874.1</v>
      </c>
      <c r="J2360" s="28">
        <v>874.1</v>
      </c>
    </row>
    <row r="2361" spans="1:10" x14ac:dyDescent="0.25">
      <c r="A2361"/>
      <c r="B2361" s="17"/>
      <c r="C2361" s="19">
        <v>2015</v>
      </c>
      <c r="D2361" s="33" t="s">
        <v>1867</v>
      </c>
      <c r="E2361" s="33" t="s">
        <v>1867</v>
      </c>
      <c r="F2361" s="10">
        <v>89317.1</v>
      </c>
      <c r="G2361" s="10">
        <v>14708.4</v>
      </c>
      <c r="H2361" s="11" t="s">
        <v>147</v>
      </c>
      <c r="I2361" s="28">
        <v>1287.8</v>
      </c>
      <c r="J2361" s="28">
        <v>1287.8</v>
      </c>
    </row>
    <row r="2362" spans="1:10" x14ac:dyDescent="0.25">
      <c r="A2362"/>
      <c r="B2362" s="17"/>
      <c r="C2362" s="19">
        <v>2016</v>
      </c>
      <c r="D2362" s="33" t="s">
        <v>1867</v>
      </c>
      <c r="E2362" s="10">
        <v>3819111.8000000003</v>
      </c>
      <c r="F2362" s="10">
        <v>310073.5</v>
      </c>
      <c r="G2362" s="10">
        <v>39484.9</v>
      </c>
      <c r="H2362" s="11" t="s">
        <v>147</v>
      </c>
      <c r="I2362" s="28">
        <v>3730.9</v>
      </c>
      <c r="J2362" s="28">
        <v>3730.9</v>
      </c>
    </row>
    <row r="2363" spans="1:10" x14ac:dyDescent="0.25">
      <c r="A2363"/>
      <c r="B2363" s="17"/>
      <c r="C2363" s="19">
        <v>2017</v>
      </c>
      <c r="D2363" s="30" t="s">
        <v>1868</v>
      </c>
      <c r="E2363" s="10">
        <v>7556587.0999999996</v>
      </c>
      <c r="F2363" s="10">
        <v>342045.39999999997</v>
      </c>
      <c r="G2363" s="10">
        <v>23452.2</v>
      </c>
      <c r="H2363" s="11" t="s">
        <v>147</v>
      </c>
      <c r="I2363" s="28">
        <v>5172.8</v>
      </c>
      <c r="J2363" s="33" t="s">
        <v>1867</v>
      </c>
    </row>
    <row r="2364" spans="1:10" x14ac:dyDescent="0.25">
      <c r="A2364"/>
      <c r="B2364" s="17"/>
      <c r="C2364" s="19">
        <v>2018</v>
      </c>
      <c r="D2364" s="30" t="s">
        <v>1867</v>
      </c>
      <c r="E2364" s="30" t="s">
        <v>1867</v>
      </c>
      <c r="F2364" s="10">
        <v>473561.4</v>
      </c>
      <c r="G2364" s="10">
        <v>2857.5</v>
      </c>
      <c r="H2364" s="11" t="s">
        <v>147</v>
      </c>
      <c r="I2364" s="28">
        <v>1247.5</v>
      </c>
      <c r="J2364" s="28">
        <v>1247.5</v>
      </c>
    </row>
    <row r="2365" spans="1:10" x14ac:dyDescent="0.25">
      <c r="A2365" s="21" t="s">
        <v>861</v>
      </c>
      <c r="B2365" s="17" t="s">
        <v>862</v>
      </c>
      <c r="C2365" s="19">
        <v>2013</v>
      </c>
      <c r="D2365" s="30" t="s">
        <v>1868</v>
      </c>
      <c r="E2365" s="10">
        <v>354857.3</v>
      </c>
      <c r="F2365" s="10">
        <v>239329.3</v>
      </c>
      <c r="G2365" s="10">
        <v>52158</v>
      </c>
      <c r="H2365" s="11" t="s">
        <v>147</v>
      </c>
      <c r="I2365" s="28">
        <v>3545.3</v>
      </c>
      <c r="J2365" s="28">
        <v>3545.3</v>
      </c>
    </row>
    <row r="2366" spans="1:10" x14ac:dyDescent="0.25">
      <c r="A2366" s="21" t="s">
        <v>863</v>
      </c>
      <c r="B2366" s="17"/>
      <c r="C2366" s="19">
        <v>2014</v>
      </c>
      <c r="D2366" s="30" t="s">
        <v>1868</v>
      </c>
      <c r="E2366" s="10">
        <v>1191772.3</v>
      </c>
      <c r="F2366" s="10">
        <v>261386.80000000002</v>
      </c>
      <c r="G2366" s="10">
        <v>78308.600000000006</v>
      </c>
      <c r="H2366" s="11" t="s">
        <v>147</v>
      </c>
      <c r="I2366" s="28">
        <v>4620.6000000000004</v>
      </c>
      <c r="J2366" s="28">
        <v>4620.6000000000004</v>
      </c>
    </row>
    <row r="2367" spans="1:10" x14ac:dyDescent="0.25">
      <c r="A2367"/>
      <c r="B2367" s="17"/>
      <c r="C2367" s="19">
        <v>2015</v>
      </c>
      <c r="D2367" s="30" t="s">
        <v>1868</v>
      </c>
      <c r="E2367" s="10">
        <v>657868.9</v>
      </c>
      <c r="F2367" s="10">
        <v>381464.9</v>
      </c>
      <c r="G2367" s="10">
        <v>102189.7</v>
      </c>
      <c r="H2367" s="11" t="s">
        <v>147</v>
      </c>
      <c r="I2367" s="28">
        <v>6760</v>
      </c>
      <c r="J2367" s="28">
        <v>6760</v>
      </c>
    </row>
    <row r="2368" spans="1:10" x14ac:dyDescent="0.25">
      <c r="A2368"/>
      <c r="B2368" s="17"/>
      <c r="C2368" s="19">
        <v>2016</v>
      </c>
      <c r="D2368" s="30" t="s">
        <v>1868</v>
      </c>
      <c r="E2368" s="10">
        <v>890125.4</v>
      </c>
      <c r="F2368" s="10">
        <v>389091.10000000003</v>
      </c>
      <c r="G2368" s="10">
        <v>80116.2</v>
      </c>
      <c r="H2368" s="11" t="s">
        <v>147</v>
      </c>
      <c r="I2368" s="28">
        <v>14248</v>
      </c>
      <c r="J2368" s="28">
        <v>14248</v>
      </c>
    </row>
    <row r="2369" spans="1:10" x14ac:dyDescent="0.25">
      <c r="A2369"/>
      <c r="B2369" s="17"/>
      <c r="C2369" s="19">
        <v>2017</v>
      </c>
      <c r="D2369" s="30" t="s">
        <v>1868</v>
      </c>
      <c r="E2369" s="10">
        <v>965190.4</v>
      </c>
      <c r="F2369" s="10">
        <v>435170</v>
      </c>
      <c r="G2369" s="10">
        <v>113457.09999999999</v>
      </c>
      <c r="H2369" s="11" t="s">
        <v>147</v>
      </c>
      <c r="I2369" s="28">
        <v>19407.2</v>
      </c>
      <c r="J2369" s="33" t="s">
        <v>1867</v>
      </c>
    </row>
    <row r="2370" spans="1:10" x14ac:dyDescent="0.25">
      <c r="A2370"/>
      <c r="B2370" s="17"/>
      <c r="C2370" s="19">
        <v>2018</v>
      </c>
      <c r="D2370" s="30" t="s">
        <v>1868</v>
      </c>
      <c r="E2370" s="10">
        <v>998637.5</v>
      </c>
      <c r="F2370" s="10">
        <v>533653</v>
      </c>
      <c r="G2370" s="10">
        <v>99329.7</v>
      </c>
      <c r="H2370" s="11" t="s">
        <v>147</v>
      </c>
      <c r="I2370" s="28">
        <v>17941</v>
      </c>
      <c r="J2370" s="28">
        <v>17941</v>
      </c>
    </row>
    <row r="2371" spans="1:10" x14ac:dyDescent="0.25">
      <c r="A2371" s="22" t="s">
        <v>861</v>
      </c>
      <c r="B2371" s="17" t="s">
        <v>864</v>
      </c>
      <c r="C2371" s="19">
        <v>2013</v>
      </c>
      <c r="D2371" s="30" t="s">
        <v>1868</v>
      </c>
      <c r="E2371" s="10">
        <v>354857.3</v>
      </c>
      <c r="F2371" s="10">
        <v>239329.3</v>
      </c>
      <c r="G2371" s="10">
        <v>52158</v>
      </c>
      <c r="H2371" s="11" t="s">
        <v>147</v>
      </c>
      <c r="I2371" s="28">
        <v>3545.3</v>
      </c>
      <c r="J2371" s="28">
        <v>3545.3</v>
      </c>
    </row>
    <row r="2372" spans="1:10" x14ac:dyDescent="0.25">
      <c r="A2372" s="22" t="s">
        <v>863</v>
      </c>
      <c r="B2372" s="17"/>
      <c r="C2372" s="19">
        <v>2014</v>
      </c>
      <c r="D2372" s="30" t="s">
        <v>1868</v>
      </c>
      <c r="E2372" s="10">
        <v>1191772.3</v>
      </c>
      <c r="F2372" s="10">
        <v>261386.80000000002</v>
      </c>
      <c r="G2372" s="10">
        <v>78308.600000000006</v>
      </c>
      <c r="H2372" s="11" t="s">
        <v>147</v>
      </c>
      <c r="I2372" s="28">
        <v>4620.6000000000004</v>
      </c>
      <c r="J2372" s="28">
        <v>4620.6000000000004</v>
      </c>
    </row>
    <row r="2373" spans="1:10" x14ac:dyDescent="0.25">
      <c r="A2373"/>
      <c r="B2373" s="17"/>
      <c r="C2373" s="19">
        <v>2015</v>
      </c>
      <c r="D2373" s="30" t="s">
        <v>1868</v>
      </c>
      <c r="E2373" s="10">
        <v>657868.9</v>
      </c>
      <c r="F2373" s="10">
        <v>381464.9</v>
      </c>
      <c r="G2373" s="10">
        <v>102189.7</v>
      </c>
      <c r="H2373" s="11" t="s">
        <v>147</v>
      </c>
      <c r="I2373" s="28">
        <v>6760</v>
      </c>
      <c r="J2373" s="28">
        <v>6760</v>
      </c>
    </row>
    <row r="2374" spans="1:10" x14ac:dyDescent="0.25">
      <c r="A2374"/>
      <c r="B2374" s="17"/>
      <c r="C2374" s="19">
        <v>2016</v>
      </c>
      <c r="D2374" s="30" t="s">
        <v>1868</v>
      </c>
      <c r="E2374" s="10">
        <v>890125.4</v>
      </c>
      <c r="F2374" s="10">
        <v>389091.10000000003</v>
      </c>
      <c r="G2374" s="10">
        <v>80116.2</v>
      </c>
      <c r="H2374" s="11" t="s">
        <v>147</v>
      </c>
      <c r="I2374" s="28">
        <v>14248</v>
      </c>
      <c r="J2374" s="28">
        <v>14248</v>
      </c>
    </row>
    <row r="2375" spans="1:10" x14ac:dyDescent="0.25">
      <c r="A2375"/>
      <c r="B2375" s="17"/>
      <c r="C2375" s="19">
        <v>2017</v>
      </c>
      <c r="D2375" s="30" t="s">
        <v>1868</v>
      </c>
      <c r="E2375" s="10">
        <v>965190.4</v>
      </c>
      <c r="F2375" s="10">
        <v>435170</v>
      </c>
      <c r="G2375" s="10">
        <v>113457.09999999999</v>
      </c>
      <c r="H2375" s="11" t="s">
        <v>147</v>
      </c>
      <c r="I2375" s="28">
        <v>19407.2</v>
      </c>
      <c r="J2375" s="33" t="s">
        <v>1867</v>
      </c>
    </row>
    <row r="2376" spans="1:10" x14ac:dyDescent="0.25">
      <c r="A2376"/>
      <c r="B2376" s="17"/>
      <c r="C2376" s="19">
        <v>2018</v>
      </c>
      <c r="D2376" s="30" t="s">
        <v>1868</v>
      </c>
      <c r="E2376" s="10">
        <v>998637.5</v>
      </c>
      <c r="F2376" s="10">
        <v>533653</v>
      </c>
      <c r="G2376" s="10">
        <v>99329.7</v>
      </c>
      <c r="H2376" s="11" t="s">
        <v>147</v>
      </c>
      <c r="I2376" s="28">
        <v>17941</v>
      </c>
      <c r="J2376" s="28">
        <v>17941</v>
      </c>
    </row>
    <row r="2377" spans="1:10" x14ac:dyDescent="0.25">
      <c r="A2377" s="21" t="s">
        <v>865</v>
      </c>
      <c r="B2377" s="17" t="s">
        <v>866</v>
      </c>
      <c r="C2377" s="19">
        <v>2013</v>
      </c>
      <c r="D2377" s="34" t="s">
        <v>1867</v>
      </c>
      <c r="E2377" s="34" t="s">
        <v>1867</v>
      </c>
      <c r="F2377" s="10">
        <v>217020.5</v>
      </c>
      <c r="G2377" s="10">
        <v>62913.4</v>
      </c>
      <c r="H2377" s="11" t="s">
        <v>147</v>
      </c>
      <c r="I2377" s="28">
        <v>25089.200000000001</v>
      </c>
      <c r="J2377" s="28">
        <v>24655.599999999999</v>
      </c>
    </row>
    <row r="2378" spans="1:10" x14ac:dyDescent="0.25">
      <c r="A2378"/>
      <c r="B2378" s="17"/>
      <c r="C2378" s="19">
        <v>2014</v>
      </c>
      <c r="D2378" s="29" t="s">
        <v>1867</v>
      </c>
      <c r="E2378" s="29" t="s">
        <v>1867</v>
      </c>
      <c r="F2378" s="10">
        <v>249672.5</v>
      </c>
      <c r="G2378" s="10">
        <v>75341.299999999988</v>
      </c>
      <c r="H2378" s="11" t="s">
        <v>147</v>
      </c>
      <c r="I2378" s="28">
        <v>24352.799999999999</v>
      </c>
      <c r="J2378" s="28">
        <v>23494.6</v>
      </c>
    </row>
    <row r="2379" spans="1:10" x14ac:dyDescent="0.25">
      <c r="A2379"/>
      <c r="B2379" s="17"/>
      <c r="C2379" s="19">
        <v>2015</v>
      </c>
      <c r="D2379" s="33" t="s">
        <v>1867</v>
      </c>
      <c r="E2379" s="33" t="s">
        <v>1867</v>
      </c>
      <c r="F2379" s="10">
        <v>303486.10000000003</v>
      </c>
      <c r="G2379" s="10">
        <v>83708.5</v>
      </c>
      <c r="H2379" s="11" t="s">
        <v>147</v>
      </c>
      <c r="I2379" s="28">
        <v>22623</v>
      </c>
      <c r="J2379" s="28">
        <v>22623</v>
      </c>
    </row>
    <row r="2380" spans="1:10" x14ac:dyDescent="0.25">
      <c r="A2380"/>
      <c r="B2380" s="17"/>
      <c r="C2380" s="19">
        <v>2016</v>
      </c>
      <c r="D2380" s="33" t="s">
        <v>1867</v>
      </c>
      <c r="E2380" s="10">
        <v>8285310.7999999998</v>
      </c>
      <c r="F2380" s="10">
        <v>428685</v>
      </c>
      <c r="G2380" s="10">
        <v>130981.2</v>
      </c>
      <c r="H2380" s="11" t="s">
        <v>147</v>
      </c>
      <c r="I2380" s="28">
        <v>37962.699999999997</v>
      </c>
      <c r="J2380" s="28">
        <v>37962.699999999997</v>
      </c>
    </row>
    <row r="2381" spans="1:10" x14ac:dyDescent="0.25">
      <c r="A2381"/>
      <c r="B2381" s="17"/>
      <c r="C2381" s="19">
        <v>2017</v>
      </c>
      <c r="D2381" s="33" t="s">
        <v>1867</v>
      </c>
      <c r="E2381" s="33" t="s">
        <v>1867</v>
      </c>
      <c r="F2381" s="10">
        <v>568122.30000000005</v>
      </c>
      <c r="G2381" s="10">
        <v>174297</v>
      </c>
      <c r="H2381" s="11" t="s">
        <v>147</v>
      </c>
      <c r="I2381" s="28">
        <v>58492.6</v>
      </c>
      <c r="J2381" s="28">
        <v>58492.6</v>
      </c>
    </row>
    <row r="2382" spans="1:10" x14ac:dyDescent="0.25">
      <c r="A2382"/>
      <c r="B2382" s="17"/>
      <c r="C2382" s="19">
        <v>2018</v>
      </c>
      <c r="D2382" s="30" t="s">
        <v>1867</v>
      </c>
      <c r="E2382" s="30" t="s">
        <v>1867</v>
      </c>
      <c r="F2382" s="10">
        <v>789186.3</v>
      </c>
      <c r="G2382" s="10">
        <v>179640.40000000002</v>
      </c>
      <c r="H2382" s="11" t="s">
        <v>147</v>
      </c>
      <c r="I2382" s="28">
        <v>68425.8</v>
      </c>
      <c r="J2382" s="28">
        <v>68425.8</v>
      </c>
    </row>
    <row r="2383" spans="1:10" x14ac:dyDescent="0.25">
      <c r="A2383" s="22" t="s">
        <v>867</v>
      </c>
      <c r="B2383" s="17" t="s">
        <v>868</v>
      </c>
      <c r="C2383" s="19">
        <v>2013</v>
      </c>
      <c r="D2383" s="30" t="s">
        <v>1868</v>
      </c>
      <c r="E2383" s="10">
        <v>2555640</v>
      </c>
      <c r="F2383" s="10">
        <v>40955</v>
      </c>
      <c r="G2383" s="10">
        <v>8523.9</v>
      </c>
      <c r="H2383" s="11" t="s">
        <v>147</v>
      </c>
      <c r="I2383" s="28">
        <v>1486</v>
      </c>
      <c r="J2383" s="28">
        <v>1486</v>
      </c>
    </row>
    <row r="2384" spans="1:10" x14ac:dyDescent="0.25">
      <c r="A2384" s="22" t="s">
        <v>869</v>
      </c>
      <c r="B2384" s="17"/>
      <c r="C2384" s="19">
        <v>2014</v>
      </c>
      <c r="D2384" s="29" t="s">
        <v>1867</v>
      </c>
      <c r="E2384" s="29" t="s">
        <v>1867</v>
      </c>
      <c r="F2384" s="10">
        <v>44609.7</v>
      </c>
      <c r="G2384" s="10">
        <v>17333.2</v>
      </c>
      <c r="H2384" s="11" t="s">
        <v>147</v>
      </c>
      <c r="I2384" s="28">
        <v>1495.1</v>
      </c>
      <c r="J2384" s="28">
        <v>1495.1</v>
      </c>
    </row>
    <row r="2385" spans="1:10" x14ac:dyDescent="0.25">
      <c r="A2385"/>
      <c r="B2385" s="17"/>
      <c r="C2385" s="19">
        <v>2015</v>
      </c>
      <c r="D2385" s="33" t="s">
        <v>1867</v>
      </c>
      <c r="E2385" s="33" t="s">
        <v>1867</v>
      </c>
      <c r="F2385" s="10">
        <v>58122.799999999996</v>
      </c>
      <c r="G2385" s="10">
        <v>22180.1</v>
      </c>
      <c r="H2385" s="11" t="s">
        <v>147</v>
      </c>
      <c r="I2385" s="28">
        <v>2045</v>
      </c>
      <c r="J2385" s="28">
        <v>2045</v>
      </c>
    </row>
    <row r="2386" spans="1:10" x14ac:dyDescent="0.25">
      <c r="A2386"/>
      <c r="B2386" s="17"/>
      <c r="C2386" s="19">
        <v>2016</v>
      </c>
      <c r="D2386" s="33" t="s">
        <v>1867</v>
      </c>
      <c r="E2386" s="10">
        <v>6411453.0999999996</v>
      </c>
      <c r="F2386" s="10">
        <v>75994.399999999994</v>
      </c>
      <c r="G2386" s="10">
        <v>21087.699999999997</v>
      </c>
      <c r="H2386" s="11" t="s">
        <v>147</v>
      </c>
      <c r="I2386" s="28">
        <v>7608</v>
      </c>
      <c r="J2386" s="28">
        <v>7608</v>
      </c>
    </row>
    <row r="2387" spans="1:10" x14ac:dyDescent="0.25">
      <c r="A2387"/>
      <c r="B2387" s="17"/>
      <c r="C2387" s="19">
        <v>2017</v>
      </c>
      <c r="D2387" s="33" t="s">
        <v>1867</v>
      </c>
      <c r="E2387" s="33" t="s">
        <v>1867</v>
      </c>
      <c r="F2387" s="10">
        <v>120371.90000000001</v>
      </c>
      <c r="G2387" s="10">
        <v>33801.300000000003</v>
      </c>
      <c r="H2387" s="11" t="s">
        <v>147</v>
      </c>
      <c r="I2387" s="28">
        <v>9610.7999999999993</v>
      </c>
      <c r="J2387" s="28">
        <v>9610.7999999999993</v>
      </c>
    </row>
    <row r="2388" spans="1:10" x14ac:dyDescent="0.25">
      <c r="A2388"/>
      <c r="B2388" s="17"/>
      <c r="C2388" s="19">
        <v>2018</v>
      </c>
      <c r="D2388" s="10">
        <v>7600925.2999999998</v>
      </c>
      <c r="E2388" s="10">
        <v>7836010.5999999996</v>
      </c>
      <c r="F2388" s="10">
        <v>99489.900000000009</v>
      </c>
      <c r="G2388" s="10">
        <v>21932.9</v>
      </c>
      <c r="H2388" s="11" t="s">
        <v>147</v>
      </c>
      <c r="I2388" s="28">
        <v>11585.1</v>
      </c>
      <c r="J2388" s="28">
        <v>11585.1</v>
      </c>
    </row>
    <row r="2389" spans="1:10" x14ac:dyDescent="0.25">
      <c r="A2389" s="22" t="s">
        <v>870</v>
      </c>
      <c r="B2389" s="17" t="s">
        <v>871</v>
      </c>
      <c r="C2389" s="19">
        <v>2013</v>
      </c>
      <c r="D2389" s="34" t="s">
        <v>1867</v>
      </c>
      <c r="E2389" s="34" t="s">
        <v>1867</v>
      </c>
      <c r="F2389" s="10">
        <v>176065.50000000003</v>
      </c>
      <c r="G2389" s="10">
        <v>54389.5</v>
      </c>
      <c r="H2389" s="11" t="s">
        <v>147</v>
      </c>
      <c r="I2389" s="28">
        <v>23603.200000000001</v>
      </c>
      <c r="J2389" s="28">
        <v>23169.599999999999</v>
      </c>
    </row>
    <row r="2390" spans="1:10" x14ac:dyDescent="0.25">
      <c r="A2390"/>
      <c r="B2390" s="17"/>
      <c r="C2390" s="19">
        <v>2014</v>
      </c>
      <c r="D2390" s="30" t="s">
        <v>1868</v>
      </c>
      <c r="E2390" s="10">
        <v>1386361.6</v>
      </c>
      <c r="F2390" s="10">
        <v>205062.80000000002</v>
      </c>
      <c r="G2390" s="10">
        <v>58008.1</v>
      </c>
      <c r="H2390" s="11" t="s">
        <v>147</v>
      </c>
      <c r="I2390" s="28">
        <v>22857.7</v>
      </c>
      <c r="J2390" s="28">
        <v>21999.5</v>
      </c>
    </row>
    <row r="2391" spans="1:10" x14ac:dyDescent="0.25">
      <c r="A2391"/>
      <c r="B2391" s="17"/>
      <c r="C2391" s="19">
        <v>2015</v>
      </c>
      <c r="D2391" s="30" t="s">
        <v>1868</v>
      </c>
      <c r="E2391" s="10">
        <v>1769846.1</v>
      </c>
      <c r="F2391" s="10">
        <v>245363.30000000002</v>
      </c>
      <c r="G2391" s="10">
        <v>61528.399999999994</v>
      </c>
      <c r="H2391" s="11" t="s">
        <v>147</v>
      </c>
      <c r="I2391" s="28">
        <v>20578</v>
      </c>
      <c r="J2391" s="28">
        <v>20578</v>
      </c>
    </row>
    <row r="2392" spans="1:10" x14ac:dyDescent="0.25">
      <c r="A2392"/>
      <c r="B2392" s="17"/>
      <c r="C2392" s="19">
        <v>2016</v>
      </c>
      <c r="D2392" s="30" t="s">
        <v>1868</v>
      </c>
      <c r="E2392" s="10">
        <v>1873857.7</v>
      </c>
      <c r="F2392" s="10">
        <v>352690.60000000003</v>
      </c>
      <c r="G2392" s="10">
        <v>109893.5</v>
      </c>
      <c r="H2392" s="11" t="s">
        <v>147</v>
      </c>
      <c r="I2392" s="28">
        <v>30354.7</v>
      </c>
      <c r="J2392" s="28">
        <v>30354.7</v>
      </c>
    </row>
    <row r="2393" spans="1:10" x14ac:dyDescent="0.25">
      <c r="A2393"/>
      <c r="B2393" s="17"/>
      <c r="C2393" s="19">
        <v>2017</v>
      </c>
      <c r="D2393" s="30" t="s">
        <v>1868</v>
      </c>
      <c r="E2393" s="10">
        <v>2409470.4</v>
      </c>
      <c r="F2393" s="10">
        <v>447750.39999999997</v>
      </c>
      <c r="G2393" s="10">
        <v>140495.70000000001</v>
      </c>
      <c r="H2393" s="11" t="s">
        <v>147</v>
      </c>
      <c r="I2393" s="28">
        <v>48881.8</v>
      </c>
      <c r="J2393" s="28">
        <v>48881.8</v>
      </c>
    </row>
    <row r="2394" spans="1:10" x14ac:dyDescent="0.25">
      <c r="A2394"/>
      <c r="B2394" s="17"/>
      <c r="C2394" s="19">
        <v>2018</v>
      </c>
      <c r="D2394" s="30" t="s">
        <v>1867</v>
      </c>
      <c r="E2394" s="30" t="s">
        <v>1867</v>
      </c>
      <c r="F2394" s="10">
        <v>689696.39999999991</v>
      </c>
      <c r="G2394" s="10">
        <v>157707.5</v>
      </c>
      <c r="H2394" s="11" t="s">
        <v>147</v>
      </c>
      <c r="I2394" s="28">
        <v>56840.7</v>
      </c>
      <c r="J2394" s="28">
        <v>56840.7</v>
      </c>
    </row>
    <row r="2395" spans="1:10" x14ac:dyDescent="0.25">
      <c r="A2395" s="20" t="s">
        <v>90</v>
      </c>
      <c r="B2395" s="17" t="s">
        <v>872</v>
      </c>
      <c r="C2395" s="19">
        <v>2013</v>
      </c>
      <c r="D2395" s="10">
        <v>37425178.799999997</v>
      </c>
      <c r="E2395" s="10">
        <v>11637512.1</v>
      </c>
      <c r="F2395" s="10">
        <v>634581.60000000009</v>
      </c>
      <c r="G2395" s="10">
        <v>221669.30000000002</v>
      </c>
      <c r="H2395" s="11" t="s">
        <v>147</v>
      </c>
      <c r="I2395" s="28">
        <v>71202</v>
      </c>
      <c r="J2395" s="28">
        <v>51476.6</v>
      </c>
    </row>
    <row r="2396" spans="1:10" x14ac:dyDescent="0.25">
      <c r="A2396"/>
      <c r="B2396" s="17"/>
      <c r="C2396" s="19">
        <v>2014</v>
      </c>
      <c r="D2396" s="10">
        <v>25531439.5</v>
      </c>
      <c r="E2396" s="10">
        <v>9219778.5999999996</v>
      </c>
      <c r="F2396" s="10">
        <v>530871.6</v>
      </c>
      <c r="G2396" s="10">
        <v>240163.20000000001</v>
      </c>
      <c r="H2396" s="11" t="s">
        <v>147</v>
      </c>
      <c r="I2396" s="28">
        <v>48385.9</v>
      </c>
      <c r="J2396" s="28">
        <v>45676.7</v>
      </c>
    </row>
    <row r="2397" spans="1:10" x14ac:dyDescent="0.25">
      <c r="A2397"/>
      <c r="B2397" s="17"/>
      <c r="C2397" s="19">
        <v>2015</v>
      </c>
      <c r="D2397" s="10">
        <v>24718370.300000001</v>
      </c>
      <c r="E2397" s="10">
        <v>10090763.200000001</v>
      </c>
      <c r="F2397" s="10">
        <v>907045.59999999986</v>
      </c>
      <c r="G2397" s="10">
        <v>299676.90000000002</v>
      </c>
      <c r="H2397" s="11" t="s">
        <v>147</v>
      </c>
      <c r="I2397" s="28">
        <v>91873.7</v>
      </c>
      <c r="J2397" s="28">
        <f>88508.3-0.1</f>
        <v>88508.2</v>
      </c>
    </row>
    <row r="2398" spans="1:10" x14ac:dyDescent="0.25">
      <c r="A2398"/>
      <c r="B2398" s="17"/>
      <c r="C2398" s="19">
        <v>2016</v>
      </c>
      <c r="D2398" s="33" t="s">
        <v>1867</v>
      </c>
      <c r="E2398" s="10">
        <v>14423124.800000001</v>
      </c>
      <c r="F2398" s="10">
        <v>1006115.7</v>
      </c>
      <c r="G2398" s="10">
        <v>374118.6</v>
      </c>
      <c r="H2398" s="11" t="s">
        <v>147</v>
      </c>
      <c r="I2398" s="28">
        <v>123351.9</v>
      </c>
      <c r="J2398" s="28">
        <v>107118</v>
      </c>
    </row>
    <row r="2399" spans="1:10" x14ac:dyDescent="0.25">
      <c r="A2399"/>
      <c r="B2399" s="17"/>
      <c r="C2399" s="19">
        <v>2017</v>
      </c>
      <c r="D2399" s="33" t="s">
        <v>1867</v>
      </c>
      <c r="E2399" s="33" t="s">
        <v>1867</v>
      </c>
      <c r="F2399" s="10">
        <v>1546267.8</v>
      </c>
      <c r="G2399" s="10">
        <v>403911.5</v>
      </c>
      <c r="H2399" s="11" t="s">
        <v>147</v>
      </c>
      <c r="I2399" s="28">
        <v>159858.1</v>
      </c>
      <c r="J2399" s="28">
        <v>153110</v>
      </c>
    </row>
    <row r="2400" spans="1:10" x14ac:dyDescent="0.25">
      <c r="A2400"/>
      <c r="B2400" s="17"/>
      <c r="C2400" s="19">
        <v>2018</v>
      </c>
      <c r="D2400" s="10">
        <v>29392733.300000001</v>
      </c>
      <c r="E2400" s="10">
        <v>21121801.899999999</v>
      </c>
      <c r="F2400" s="10">
        <v>1902080.5999999999</v>
      </c>
      <c r="G2400" s="10">
        <v>538705.5</v>
      </c>
      <c r="H2400" s="11" t="s">
        <v>147</v>
      </c>
      <c r="I2400" s="28">
        <v>189606.39999999999</v>
      </c>
      <c r="J2400" s="28">
        <v>178784.7</v>
      </c>
    </row>
    <row r="2401" spans="1:10" x14ac:dyDescent="0.25">
      <c r="A2401" s="21" t="s">
        <v>873</v>
      </c>
      <c r="B2401" s="17" t="s">
        <v>874</v>
      </c>
      <c r="C2401" s="19">
        <v>2013</v>
      </c>
      <c r="D2401" s="34" t="s">
        <v>1867</v>
      </c>
      <c r="E2401" s="34" t="s">
        <v>1867</v>
      </c>
      <c r="F2401" s="10">
        <v>278284.39999999997</v>
      </c>
      <c r="G2401" s="10">
        <v>90096.6</v>
      </c>
      <c r="H2401" s="11" t="s">
        <v>147</v>
      </c>
      <c r="I2401" s="28">
        <v>57913.8</v>
      </c>
      <c r="J2401" s="28">
        <v>42603.3</v>
      </c>
    </row>
    <row r="2402" spans="1:10" x14ac:dyDescent="0.25">
      <c r="A2402"/>
      <c r="B2402" s="17"/>
      <c r="C2402" s="19">
        <v>2014</v>
      </c>
      <c r="D2402" s="29" t="s">
        <v>1867</v>
      </c>
      <c r="E2402" s="29" t="s">
        <v>1867</v>
      </c>
      <c r="F2402" s="10">
        <v>226856.4</v>
      </c>
      <c r="G2402" s="10">
        <v>109894.39999999999</v>
      </c>
      <c r="H2402" s="11" t="s">
        <v>147</v>
      </c>
      <c r="I2402" s="28">
        <v>37045.1</v>
      </c>
      <c r="J2402" s="28">
        <v>35576.9</v>
      </c>
    </row>
    <row r="2403" spans="1:10" x14ac:dyDescent="0.25">
      <c r="A2403"/>
      <c r="B2403" s="17"/>
      <c r="C2403" s="19">
        <v>2015</v>
      </c>
      <c r="D2403" s="30" t="s">
        <v>1868</v>
      </c>
      <c r="E2403" s="10">
        <v>677335.1</v>
      </c>
      <c r="F2403" s="10">
        <v>345023.69999999995</v>
      </c>
      <c r="G2403" s="10">
        <v>141634.79999999999</v>
      </c>
      <c r="H2403" s="11" t="s">
        <v>147</v>
      </c>
      <c r="I2403" s="28">
        <v>67251.399999999994</v>
      </c>
      <c r="J2403" s="28">
        <v>67251.399999999994</v>
      </c>
    </row>
    <row r="2404" spans="1:10" x14ac:dyDescent="0.25">
      <c r="A2404"/>
      <c r="B2404" s="17"/>
      <c r="C2404" s="19">
        <v>2016</v>
      </c>
      <c r="D2404" s="30" t="s">
        <v>1868</v>
      </c>
      <c r="E2404" s="10">
        <v>723905.9</v>
      </c>
      <c r="F2404" s="10">
        <v>401094.30000000005</v>
      </c>
      <c r="G2404" s="10">
        <v>162394.5</v>
      </c>
      <c r="H2404" s="11" t="s">
        <v>147</v>
      </c>
      <c r="I2404" s="28">
        <v>90370.6</v>
      </c>
      <c r="J2404" s="28">
        <v>78258.5</v>
      </c>
    </row>
    <row r="2405" spans="1:10" x14ac:dyDescent="0.25">
      <c r="A2405"/>
      <c r="B2405" s="17"/>
      <c r="C2405" s="19">
        <v>2017</v>
      </c>
      <c r="D2405" s="30" t="s">
        <v>1868</v>
      </c>
      <c r="E2405" s="10">
        <v>1904870.9</v>
      </c>
      <c r="F2405" s="10">
        <v>511071.4</v>
      </c>
      <c r="G2405" s="10">
        <v>174456.1</v>
      </c>
      <c r="H2405" s="11" t="s">
        <v>147</v>
      </c>
      <c r="I2405" s="28">
        <v>108474.7</v>
      </c>
      <c r="J2405" s="28">
        <v>105945.1</v>
      </c>
    </row>
    <row r="2406" spans="1:10" x14ac:dyDescent="0.25">
      <c r="A2406"/>
      <c r="B2406" s="17"/>
      <c r="C2406" s="19">
        <v>2018</v>
      </c>
      <c r="D2406" s="30" t="s">
        <v>1868</v>
      </c>
      <c r="E2406" s="10">
        <v>1179928.2</v>
      </c>
      <c r="F2406" s="10">
        <v>420121.5</v>
      </c>
      <c r="G2406" s="10">
        <v>192269.2</v>
      </c>
      <c r="H2406" s="11" t="s">
        <v>147</v>
      </c>
      <c r="I2406" s="28">
        <v>147988.79999999999</v>
      </c>
      <c r="J2406" s="28">
        <v>142548.9</v>
      </c>
    </row>
    <row r="2407" spans="1:10" x14ac:dyDescent="0.25">
      <c r="A2407" s="22" t="s">
        <v>875</v>
      </c>
      <c r="B2407" s="17" t="s">
        <v>876</v>
      </c>
      <c r="C2407" s="19">
        <v>2013</v>
      </c>
      <c r="D2407" s="34" t="s">
        <v>1867</v>
      </c>
      <c r="E2407" s="34" t="s">
        <v>1867</v>
      </c>
      <c r="F2407" s="10">
        <v>128844.8</v>
      </c>
      <c r="G2407" s="10">
        <v>56318</v>
      </c>
      <c r="H2407" s="11" t="s">
        <v>147</v>
      </c>
      <c r="I2407" s="28">
        <v>46841.8</v>
      </c>
      <c r="J2407" s="28">
        <v>31531.3</v>
      </c>
    </row>
    <row r="2408" spans="1:10" x14ac:dyDescent="0.25">
      <c r="A2408"/>
      <c r="B2408" s="17"/>
      <c r="C2408" s="19">
        <v>2014</v>
      </c>
      <c r="D2408" s="29" t="s">
        <v>1867</v>
      </c>
      <c r="E2408" s="29" t="s">
        <v>1867</v>
      </c>
      <c r="F2408" s="10">
        <v>102581.8</v>
      </c>
      <c r="G2408" s="10">
        <v>61945.8</v>
      </c>
      <c r="H2408" s="11" t="s">
        <v>147</v>
      </c>
      <c r="I2408" s="28">
        <v>19673.7</v>
      </c>
      <c r="J2408" s="28">
        <v>19673.7</v>
      </c>
    </row>
    <row r="2409" spans="1:10" x14ac:dyDescent="0.25">
      <c r="A2409"/>
      <c r="B2409" s="17"/>
      <c r="C2409" s="19">
        <v>2015</v>
      </c>
      <c r="D2409" s="30" t="s">
        <v>1868</v>
      </c>
      <c r="E2409" s="10">
        <v>364836.1</v>
      </c>
      <c r="F2409" s="10">
        <v>180180.2</v>
      </c>
      <c r="G2409" s="10">
        <v>66434.5</v>
      </c>
      <c r="H2409" s="11" t="s">
        <v>147</v>
      </c>
      <c r="I2409" s="28">
        <v>46195.6</v>
      </c>
      <c r="J2409" s="28">
        <v>46195.6</v>
      </c>
    </row>
    <row r="2410" spans="1:10" x14ac:dyDescent="0.25">
      <c r="A2410"/>
      <c r="B2410" s="17"/>
      <c r="C2410" s="19">
        <v>2016</v>
      </c>
      <c r="D2410" s="30" t="s">
        <v>1868</v>
      </c>
      <c r="E2410" s="10">
        <v>304159.59999999998</v>
      </c>
      <c r="F2410" s="10">
        <v>209904.90000000002</v>
      </c>
      <c r="G2410" s="10">
        <v>93159.5</v>
      </c>
      <c r="H2410" s="11" t="s">
        <v>147</v>
      </c>
      <c r="I2410" s="28">
        <v>66963.3</v>
      </c>
      <c r="J2410" s="28">
        <v>55700.299999999996</v>
      </c>
    </row>
    <row r="2411" spans="1:10" x14ac:dyDescent="0.25">
      <c r="A2411"/>
      <c r="B2411" s="17"/>
      <c r="C2411" s="19">
        <v>2017</v>
      </c>
      <c r="D2411" s="30" t="s">
        <v>1868</v>
      </c>
      <c r="E2411" s="33" t="s">
        <v>1867</v>
      </c>
      <c r="F2411" s="10">
        <v>238262.7</v>
      </c>
      <c r="G2411" s="10">
        <v>121010.29999999999</v>
      </c>
      <c r="H2411" s="11" t="s">
        <v>147</v>
      </c>
      <c r="I2411" s="33" t="s">
        <v>1867</v>
      </c>
      <c r="J2411" s="28">
        <v>75380.2</v>
      </c>
    </row>
    <row r="2412" spans="1:10" x14ac:dyDescent="0.25">
      <c r="A2412"/>
      <c r="B2412" s="17"/>
      <c r="C2412" s="19">
        <v>2018</v>
      </c>
      <c r="D2412" s="30" t="s">
        <v>1868</v>
      </c>
      <c r="E2412" s="10">
        <v>226697.8</v>
      </c>
      <c r="F2412" s="10">
        <v>256151.09999999998</v>
      </c>
      <c r="G2412" s="10">
        <v>136579.9</v>
      </c>
      <c r="H2412" s="11" t="s">
        <v>147</v>
      </c>
      <c r="I2412" s="28">
        <v>107575.7</v>
      </c>
      <c r="J2412" s="28">
        <v>107575.7</v>
      </c>
    </row>
    <row r="2413" spans="1:10" x14ac:dyDescent="0.25">
      <c r="A2413" s="22" t="s">
        <v>877</v>
      </c>
      <c r="B2413" s="17" t="s">
        <v>878</v>
      </c>
      <c r="C2413" s="19">
        <v>2013</v>
      </c>
      <c r="D2413" s="30" t="s">
        <v>1868</v>
      </c>
      <c r="E2413" s="10">
        <v>96809.299999999988</v>
      </c>
      <c r="F2413" s="10">
        <v>149439.6</v>
      </c>
      <c r="G2413" s="10">
        <v>33778.6</v>
      </c>
      <c r="H2413" s="11" t="s">
        <v>147</v>
      </c>
      <c r="I2413" s="28">
        <v>11072</v>
      </c>
      <c r="J2413" s="28">
        <v>11072</v>
      </c>
    </row>
    <row r="2414" spans="1:10" x14ac:dyDescent="0.25">
      <c r="A2414"/>
      <c r="B2414" s="17"/>
      <c r="C2414" s="19">
        <v>2014</v>
      </c>
      <c r="D2414" s="30" t="s">
        <v>1868</v>
      </c>
      <c r="E2414" s="10">
        <v>161402.6</v>
      </c>
      <c r="F2414" s="10">
        <v>124274.6</v>
      </c>
      <c r="G2414" s="10">
        <v>47948.6</v>
      </c>
      <c r="H2414" s="11" t="s">
        <v>147</v>
      </c>
      <c r="I2414" s="28">
        <v>17371.400000000001</v>
      </c>
      <c r="J2414" s="28">
        <v>15903.199999999999</v>
      </c>
    </row>
    <row r="2415" spans="1:10" x14ac:dyDescent="0.25">
      <c r="A2415"/>
      <c r="B2415" s="17"/>
      <c r="C2415" s="19">
        <v>2015</v>
      </c>
      <c r="D2415" s="30" t="s">
        <v>1868</v>
      </c>
      <c r="E2415" s="10">
        <v>312499</v>
      </c>
      <c r="F2415" s="10">
        <v>164843.5</v>
      </c>
      <c r="G2415" s="10">
        <v>75200.3</v>
      </c>
      <c r="H2415" s="11" t="s">
        <v>147</v>
      </c>
      <c r="I2415" s="28">
        <v>21055.8</v>
      </c>
      <c r="J2415" s="28">
        <v>21055.8</v>
      </c>
    </row>
    <row r="2416" spans="1:10" x14ac:dyDescent="0.25">
      <c r="A2416"/>
      <c r="B2416" s="17"/>
      <c r="C2416" s="19">
        <v>2016</v>
      </c>
      <c r="D2416" s="30" t="s">
        <v>1868</v>
      </c>
      <c r="E2416" s="10">
        <v>419746.3</v>
      </c>
      <c r="F2416" s="10">
        <v>191189.4</v>
      </c>
      <c r="G2416" s="10">
        <v>69235</v>
      </c>
      <c r="H2416" s="11" t="s">
        <v>147</v>
      </c>
      <c r="I2416" s="28">
        <v>23407.3</v>
      </c>
      <c r="J2416" s="28">
        <v>22558.2</v>
      </c>
    </row>
    <row r="2417" spans="1:10" x14ac:dyDescent="0.25">
      <c r="A2417"/>
      <c r="B2417" s="17"/>
      <c r="C2417" s="19">
        <v>2017</v>
      </c>
      <c r="D2417" s="30" t="s">
        <v>1868</v>
      </c>
      <c r="E2417" s="33" t="s">
        <v>1867</v>
      </c>
      <c r="F2417" s="10">
        <v>272808.7</v>
      </c>
      <c r="G2417" s="10">
        <v>53445.8</v>
      </c>
      <c r="H2417" s="11" t="s">
        <v>147</v>
      </c>
      <c r="I2417" s="33" t="s">
        <v>1867</v>
      </c>
      <c r="J2417" s="28">
        <v>30564.9</v>
      </c>
    </row>
    <row r="2418" spans="1:10" x14ac:dyDescent="0.25">
      <c r="A2418"/>
      <c r="B2418" s="17"/>
      <c r="C2418" s="19">
        <v>2018</v>
      </c>
      <c r="D2418" s="30" t="s">
        <v>1868</v>
      </c>
      <c r="E2418" s="10">
        <v>953230.4</v>
      </c>
      <c r="F2418" s="10">
        <v>163970.4</v>
      </c>
      <c r="G2418" s="10">
        <v>55689.299999999996</v>
      </c>
      <c r="H2418" s="11" t="s">
        <v>147</v>
      </c>
      <c r="I2418" s="28">
        <v>40413.1</v>
      </c>
      <c r="J2418" s="28">
        <v>34973.199999999997</v>
      </c>
    </row>
    <row r="2419" spans="1:10" x14ac:dyDescent="0.25">
      <c r="A2419" s="21" t="s">
        <v>879</v>
      </c>
      <c r="B2419" s="17" t="s">
        <v>880</v>
      </c>
      <c r="C2419" s="19">
        <v>2013</v>
      </c>
      <c r="D2419" s="10">
        <v>21173085.5</v>
      </c>
      <c r="E2419" s="10">
        <v>4480189.3999999994</v>
      </c>
      <c r="F2419" s="10">
        <v>204247.30000000002</v>
      </c>
      <c r="G2419" s="10">
        <v>62081.500000000007</v>
      </c>
      <c r="H2419" s="11" t="s">
        <v>147</v>
      </c>
      <c r="I2419" s="28">
        <v>44.9</v>
      </c>
      <c r="J2419" s="28">
        <v>44.9</v>
      </c>
    </row>
    <row r="2420" spans="1:10" x14ac:dyDescent="0.25">
      <c r="A2420"/>
      <c r="B2420" s="17"/>
      <c r="C2420" s="19">
        <v>2014</v>
      </c>
      <c r="D2420" s="10">
        <v>7297161.0999999996</v>
      </c>
      <c r="E2420" s="10">
        <v>4196543.5</v>
      </c>
      <c r="F2420" s="10">
        <v>137490.4</v>
      </c>
      <c r="G2420" s="10">
        <v>34540.800000000003</v>
      </c>
      <c r="H2420" s="11" t="s">
        <v>147</v>
      </c>
      <c r="I2420" s="28">
        <v>836</v>
      </c>
      <c r="J2420" s="28">
        <v>836</v>
      </c>
    </row>
    <row r="2421" spans="1:10" x14ac:dyDescent="0.25">
      <c r="A2421"/>
      <c r="B2421" s="17"/>
      <c r="C2421" s="19">
        <v>2015</v>
      </c>
      <c r="D2421" s="33" t="s">
        <v>1867</v>
      </c>
      <c r="E2421" s="33" t="s">
        <v>1867</v>
      </c>
      <c r="F2421" s="10">
        <v>275769.5</v>
      </c>
      <c r="G2421" s="10">
        <v>28861.7</v>
      </c>
      <c r="H2421" s="11" t="s">
        <v>147</v>
      </c>
      <c r="I2421" s="28">
        <v>2910.8</v>
      </c>
      <c r="J2421" s="28">
        <v>2910.8</v>
      </c>
    </row>
    <row r="2422" spans="1:10" x14ac:dyDescent="0.25">
      <c r="A2422"/>
      <c r="B2422" s="17"/>
      <c r="C2422" s="19">
        <v>2016</v>
      </c>
      <c r="D2422" s="33" t="s">
        <v>1867</v>
      </c>
      <c r="E2422" s="10">
        <v>3877688.8</v>
      </c>
      <c r="F2422" s="10">
        <v>202507.8</v>
      </c>
      <c r="G2422" s="10">
        <v>57981.3</v>
      </c>
      <c r="H2422" s="11" t="s">
        <v>147</v>
      </c>
      <c r="I2422" s="28">
        <v>3215.3</v>
      </c>
      <c r="J2422" s="28">
        <v>3215.3</v>
      </c>
    </row>
    <row r="2423" spans="1:10" x14ac:dyDescent="0.25">
      <c r="A2423"/>
      <c r="B2423" s="17"/>
      <c r="C2423" s="19">
        <v>2017</v>
      </c>
      <c r="D2423" s="33" t="s">
        <v>1867</v>
      </c>
      <c r="E2423" s="33" t="s">
        <v>1867</v>
      </c>
      <c r="F2423" s="10">
        <v>583960.1</v>
      </c>
      <c r="G2423" s="10">
        <v>73237.5</v>
      </c>
      <c r="H2423" s="11" t="s">
        <v>147</v>
      </c>
      <c r="I2423" s="28">
        <v>10101.6</v>
      </c>
      <c r="J2423" s="28">
        <v>10101.6</v>
      </c>
    </row>
    <row r="2424" spans="1:10" x14ac:dyDescent="0.25">
      <c r="A2424"/>
      <c r="B2424" s="17"/>
      <c r="C2424" s="19">
        <v>2018</v>
      </c>
      <c r="D2424" s="10">
        <v>11234678.800000001</v>
      </c>
      <c r="E2424" s="10">
        <v>8903994.5999999996</v>
      </c>
      <c r="F2424" s="10">
        <v>713579.1</v>
      </c>
      <c r="G2424" s="10">
        <v>153679</v>
      </c>
      <c r="H2424" s="11" t="s">
        <v>147</v>
      </c>
      <c r="I2424" s="28">
        <v>10270.1</v>
      </c>
      <c r="J2424" s="28">
        <v>10270.1</v>
      </c>
    </row>
    <row r="2425" spans="1:10" x14ac:dyDescent="0.25">
      <c r="A2425" s="22" t="s">
        <v>879</v>
      </c>
      <c r="B2425" s="17" t="s">
        <v>881</v>
      </c>
      <c r="C2425" s="19">
        <v>2013</v>
      </c>
      <c r="D2425" s="10">
        <v>21173085.5</v>
      </c>
      <c r="E2425" s="10">
        <v>4480189.3999999994</v>
      </c>
      <c r="F2425" s="10">
        <v>204247.30000000002</v>
      </c>
      <c r="G2425" s="10">
        <v>62081.500000000007</v>
      </c>
      <c r="H2425" s="11" t="s">
        <v>147</v>
      </c>
      <c r="I2425" s="28">
        <v>44.9</v>
      </c>
      <c r="J2425" s="28">
        <v>44.9</v>
      </c>
    </row>
    <row r="2426" spans="1:10" x14ac:dyDescent="0.25">
      <c r="A2426"/>
      <c r="B2426" s="17"/>
      <c r="C2426" s="19">
        <v>2014</v>
      </c>
      <c r="D2426" s="10">
        <v>7297161.0999999996</v>
      </c>
      <c r="E2426" s="10">
        <v>4196543.5</v>
      </c>
      <c r="F2426" s="10">
        <v>137490.4</v>
      </c>
      <c r="G2426" s="10">
        <v>34540.800000000003</v>
      </c>
      <c r="H2426" s="11" t="s">
        <v>147</v>
      </c>
      <c r="I2426" s="28">
        <v>836</v>
      </c>
      <c r="J2426" s="28">
        <v>836</v>
      </c>
    </row>
    <row r="2427" spans="1:10" x14ac:dyDescent="0.25">
      <c r="A2427"/>
      <c r="B2427" s="17"/>
      <c r="C2427" s="19">
        <v>2015</v>
      </c>
      <c r="D2427" s="33" t="s">
        <v>1867</v>
      </c>
      <c r="E2427" s="33" t="s">
        <v>1867</v>
      </c>
      <c r="F2427" s="10">
        <v>275769.5</v>
      </c>
      <c r="G2427" s="10">
        <v>28861.7</v>
      </c>
      <c r="H2427" s="11" t="s">
        <v>147</v>
      </c>
      <c r="I2427" s="28">
        <v>2910.8</v>
      </c>
      <c r="J2427" s="28">
        <v>2910.8</v>
      </c>
    </row>
    <row r="2428" spans="1:10" x14ac:dyDescent="0.25">
      <c r="A2428"/>
      <c r="B2428" s="17"/>
      <c r="C2428" s="19">
        <v>2016</v>
      </c>
      <c r="D2428" s="33" t="s">
        <v>1867</v>
      </c>
      <c r="E2428" s="10">
        <v>3877688.8</v>
      </c>
      <c r="F2428" s="10">
        <v>202507.8</v>
      </c>
      <c r="G2428" s="10">
        <v>57981.3</v>
      </c>
      <c r="H2428" s="11" t="s">
        <v>147</v>
      </c>
      <c r="I2428" s="28">
        <v>3215.3</v>
      </c>
      <c r="J2428" s="28">
        <v>3215.3</v>
      </c>
    </row>
    <row r="2429" spans="1:10" x14ac:dyDescent="0.25">
      <c r="A2429"/>
      <c r="B2429" s="17"/>
      <c r="C2429" s="19">
        <v>2017</v>
      </c>
      <c r="D2429" s="33" t="s">
        <v>1867</v>
      </c>
      <c r="E2429" s="33" t="s">
        <v>1867</v>
      </c>
      <c r="F2429" s="10">
        <v>583960.1</v>
      </c>
      <c r="G2429" s="10">
        <v>73237.5</v>
      </c>
      <c r="H2429" s="11" t="s">
        <v>147</v>
      </c>
      <c r="I2429" s="28">
        <v>10101.6</v>
      </c>
      <c r="J2429" s="28">
        <v>10101.6</v>
      </c>
    </row>
    <row r="2430" spans="1:10" x14ac:dyDescent="0.25">
      <c r="A2430"/>
      <c r="B2430" s="17"/>
      <c r="C2430" s="19">
        <v>2018</v>
      </c>
      <c r="D2430" s="10">
        <v>11234678.800000001</v>
      </c>
      <c r="E2430" s="10">
        <v>8903994.5999999996</v>
      </c>
      <c r="F2430" s="10">
        <v>713579.1</v>
      </c>
      <c r="G2430" s="10">
        <v>153679</v>
      </c>
      <c r="H2430" s="11" t="s">
        <v>147</v>
      </c>
      <c r="I2430" s="28">
        <v>10270.1</v>
      </c>
      <c r="J2430" s="28">
        <v>10270.1</v>
      </c>
    </row>
    <row r="2431" spans="1:10" x14ac:dyDescent="0.25">
      <c r="A2431" s="21" t="s">
        <v>882</v>
      </c>
      <c r="B2431" s="17" t="s">
        <v>883</v>
      </c>
      <c r="C2431" s="19">
        <v>2013</v>
      </c>
      <c r="D2431" s="34" t="s">
        <v>1867</v>
      </c>
      <c r="E2431" s="34" t="s">
        <v>1867</v>
      </c>
      <c r="F2431" s="10">
        <v>97541.9</v>
      </c>
      <c r="G2431" s="10">
        <v>54860.4</v>
      </c>
      <c r="H2431" s="11" t="s">
        <v>147</v>
      </c>
      <c r="I2431" s="28">
        <v>1051.5</v>
      </c>
      <c r="J2431" s="28">
        <v>1051.5</v>
      </c>
    </row>
    <row r="2432" spans="1:10" x14ac:dyDescent="0.25">
      <c r="A2432"/>
      <c r="B2432" s="17"/>
      <c r="C2432" s="19">
        <v>2014</v>
      </c>
      <c r="D2432" s="10">
        <v>16502246.1</v>
      </c>
      <c r="E2432" s="10">
        <v>3294424.3</v>
      </c>
      <c r="F2432" s="10">
        <v>114252.2</v>
      </c>
      <c r="G2432" s="10">
        <v>75567.199999999997</v>
      </c>
      <c r="H2432" s="11" t="s">
        <v>147</v>
      </c>
      <c r="I2432" s="28">
        <v>1009.7</v>
      </c>
      <c r="J2432" s="28">
        <v>1009.7</v>
      </c>
    </row>
    <row r="2433" spans="1:10" x14ac:dyDescent="0.25">
      <c r="A2433"/>
      <c r="B2433" s="17"/>
      <c r="C2433" s="19">
        <v>2015</v>
      </c>
      <c r="D2433" s="33" t="s">
        <v>1867</v>
      </c>
      <c r="E2433" s="33" t="s">
        <v>1867</v>
      </c>
      <c r="F2433" s="10">
        <v>115306.2</v>
      </c>
      <c r="G2433" s="10">
        <v>64527.100000000006</v>
      </c>
      <c r="H2433" s="11" t="s">
        <v>147</v>
      </c>
      <c r="I2433" s="11" t="s">
        <v>147</v>
      </c>
      <c r="J2433" s="11" t="s">
        <v>147</v>
      </c>
    </row>
    <row r="2434" spans="1:10" x14ac:dyDescent="0.25">
      <c r="A2434"/>
      <c r="B2434" s="17"/>
      <c r="C2434" s="19">
        <v>2016</v>
      </c>
      <c r="D2434" s="33" t="s">
        <v>1867</v>
      </c>
      <c r="E2434" s="10">
        <v>4474787.9000000004</v>
      </c>
      <c r="F2434" s="10">
        <v>186275.9</v>
      </c>
      <c r="G2434" s="10">
        <v>89301</v>
      </c>
      <c r="H2434" s="11" t="s">
        <v>147</v>
      </c>
      <c r="I2434" s="11" t="s">
        <v>147</v>
      </c>
      <c r="J2434" s="11" t="s">
        <v>147</v>
      </c>
    </row>
    <row r="2435" spans="1:10" x14ac:dyDescent="0.25">
      <c r="A2435"/>
      <c r="B2435" s="17"/>
      <c r="C2435" s="19">
        <v>2017</v>
      </c>
      <c r="D2435" s="33" t="s">
        <v>1867</v>
      </c>
      <c r="E2435" s="33" t="s">
        <v>1867</v>
      </c>
      <c r="F2435" s="10">
        <v>258391</v>
      </c>
      <c r="G2435" s="10">
        <v>90996.6</v>
      </c>
      <c r="H2435" s="11" t="s">
        <v>147</v>
      </c>
      <c r="I2435" s="11" t="s">
        <v>147</v>
      </c>
      <c r="J2435" s="11" t="s">
        <v>147</v>
      </c>
    </row>
    <row r="2436" spans="1:10" x14ac:dyDescent="0.25">
      <c r="A2436"/>
      <c r="B2436" s="17"/>
      <c r="C2436" s="19">
        <v>2018</v>
      </c>
      <c r="D2436" s="30" t="s">
        <v>1867</v>
      </c>
      <c r="E2436" s="10">
        <v>5872581.4000000004</v>
      </c>
      <c r="F2436" s="10">
        <v>437938.9</v>
      </c>
      <c r="G2436" s="10">
        <v>107672.29999999999</v>
      </c>
      <c r="H2436" s="11" t="s">
        <v>147</v>
      </c>
      <c r="I2436" s="30" t="s">
        <v>1867</v>
      </c>
      <c r="J2436" s="30" t="s">
        <v>1867</v>
      </c>
    </row>
    <row r="2437" spans="1:10" x14ac:dyDescent="0.25">
      <c r="A2437" s="22" t="s">
        <v>882</v>
      </c>
      <c r="B2437" s="17" t="s">
        <v>884</v>
      </c>
      <c r="C2437" s="19">
        <v>2013</v>
      </c>
      <c r="D2437" s="34" t="s">
        <v>1867</v>
      </c>
      <c r="E2437" s="34" t="s">
        <v>1867</v>
      </c>
      <c r="F2437" s="10">
        <v>97541.9</v>
      </c>
      <c r="G2437" s="10">
        <v>54860.4</v>
      </c>
      <c r="H2437" s="11" t="s">
        <v>147</v>
      </c>
      <c r="I2437" s="28">
        <v>1051.5</v>
      </c>
      <c r="J2437" s="28">
        <v>1051.5</v>
      </c>
    </row>
    <row r="2438" spans="1:10" x14ac:dyDescent="0.25">
      <c r="A2438"/>
      <c r="B2438" s="17"/>
      <c r="C2438" s="19">
        <v>2014</v>
      </c>
      <c r="D2438" s="10">
        <v>16502246.1</v>
      </c>
      <c r="E2438" s="10">
        <v>3294424.3</v>
      </c>
      <c r="F2438" s="10">
        <v>114252.2</v>
      </c>
      <c r="G2438" s="10">
        <v>75567.199999999997</v>
      </c>
      <c r="H2438" s="11" t="s">
        <v>147</v>
      </c>
      <c r="I2438" s="28">
        <v>1009.7</v>
      </c>
      <c r="J2438" s="28">
        <v>1009.7</v>
      </c>
    </row>
    <row r="2439" spans="1:10" x14ac:dyDescent="0.25">
      <c r="A2439"/>
      <c r="B2439" s="17"/>
      <c r="C2439" s="19">
        <v>2015</v>
      </c>
      <c r="D2439" s="33" t="s">
        <v>1867</v>
      </c>
      <c r="E2439" s="33" t="s">
        <v>1867</v>
      </c>
      <c r="F2439" s="10">
        <v>115306.2</v>
      </c>
      <c r="G2439" s="10">
        <v>64527.100000000006</v>
      </c>
      <c r="H2439" s="11" t="s">
        <v>147</v>
      </c>
      <c r="I2439" s="11" t="s">
        <v>147</v>
      </c>
      <c r="J2439" s="11" t="s">
        <v>147</v>
      </c>
    </row>
    <row r="2440" spans="1:10" x14ac:dyDescent="0.25">
      <c r="A2440"/>
      <c r="B2440" s="17"/>
      <c r="C2440" s="19">
        <v>2016</v>
      </c>
      <c r="D2440" s="33" t="s">
        <v>1867</v>
      </c>
      <c r="E2440" s="10">
        <v>4474787.9000000004</v>
      </c>
      <c r="F2440" s="10">
        <v>186275.9</v>
      </c>
      <c r="G2440" s="10">
        <v>89301</v>
      </c>
      <c r="H2440" s="11" t="s">
        <v>147</v>
      </c>
      <c r="I2440" s="11" t="s">
        <v>147</v>
      </c>
      <c r="J2440" s="11" t="s">
        <v>147</v>
      </c>
    </row>
    <row r="2441" spans="1:10" x14ac:dyDescent="0.25">
      <c r="A2441"/>
      <c r="B2441" s="17"/>
      <c r="C2441" s="19">
        <v>2017</v>
      </c>
      <c r="D2441" s="33" t="s">
        <v>1867</v>
      </c>
      <c r="E2441" s="33" t="s">
        <v>1867</v>
      </c>
      <c r="F2441" s="10">
        <v>258391</v>
      </c>
      <c r="G2441" s="10">
        <v>90996.6</v>
      </c>
      <c r="H2441" s="11" t="s">
        <v>147</v>
      </c>
      <c r="I2441" s="11" t="s">
        <v>147</v>
      </c>
      <c r="J2441" s="11" t="s">
        <v>147</v>
      </c>
    </row>
    <row r="2442" spans="1:10" x14ac:dyDescent="0.25">
      <c r="A2442"/>
      <c r="B2442" s="17"/>
      <c r="C2442" s="19">
        <v>2018</v>
      </c>
      <c r="D2442" s="30" t="s">
        <v>1867</v>
      </c>
      <c r="E2442" s="10">
        <v>5872581.4000000004</v>
      </c>
      <c r="F2442" s="10">
        <v>437938.9</v>
      </c>
      <c r="G2442" s="10">
        <v>107672.29999999999</v>
      </c>
      <c r="H2442" s="11" t="s">
        <v>147</v>
      </c>
      <c r="I2442" s="30" t="s">
        <v>1867</v>
      </c>
      <c r="J2442" s="30" t="s">
        <v>1867</v>
      </c>
    </row>
    <row r="2443" spans="1:10" x14ac:dyDescent="0.25">
      <c r="A2443" s="21" t="s">
        <v>885</v>
      </c>
      <c r="B2443" s="17" t="s">
        <v>886</v>
      </c>
      <c r="C2443" s="19">
        <v>2013</v>
      </c>
      <c r="D2443" s="30" t="s">
        <v>1868</v>
      </c>
      <c r="E2443" s="10">
        <v>1576019.8</v>
      </c>
      <c r="F2443" s="30" t="s">
        <v>1868</v>
      </c>
      <c r="G2443" s="30" t="s">
        <v>1868</v>
      </c>
      <c r="H2443" s="11" t="s">
        <v>147</v>
      </c>
      <c r="I2443" s="11" t="s">
        <v>147</v>
      </c>
      <c r="J2443" s="11" t="s">
        <v>147</v>
      </c>
    </row>
    <row r="2444" spans="1:10" x14ac:dyDescent="0.25">
      <c r="A2444"/>
      <c r="B2444" s="17"/>
      <c r="C2444" s="19">
        <v>2014</v>
      </c>
      <c r="D2444" s="29" t="s">
        <v>1867</v>
      </c>
      <c r="E2444" s="29" t="s">
        <v>1867</v>
      </c>
      <c r="F2444" s="29" t="s">
        <v>1867</v>
      </c>
      <c r="G2444" s="29" t="s">
        <v>1867</v>
      </c>
      <c r="H2444" s="11" t="s">
        <v>147</v>
      </c>
      <c r="I2444" s="11" t="s">
        <v>147</v>
      </c>
      <c r="J2444" s="11" t="s">
        <v>147</v>
      </c>
    </row>
    <row r="2445" spans="1:10" x14ac:dyDescent="0.25">
      <c r="A2445"/>
      <c r="B2445" s="17"/>
      <c r="C2445" s="19">
        <v>2015</v>
      </c>
      <c r="D2445" s="30" t="s">
        <v>1868</v>
      </c>
      <c r="E2445" s="10">
        <v>3076864.5</v>
      </c>
      <c r="F2445" s="10">
        <v>52346.400000000001</v>
      </c>
      <c r="G2445" s="10">
        <v>34783.699999999997</v>
      </c>
      <c r="H2445" s="11" t="s">
        <v>147</v>
      </c>
      <c r="I2445" s="11" t="s">
        <v>147</v>
      </c>
      <c r="J2445" s="11" t="s">
        <v>147</v>
      </c>
    </row>
    <row r="2446" spans="1:10" x14ac:dyDescent="0.25">
      <c r="A2446"/>
      <c r="B2446" s="17"/>
      <c r="C2446" s="19">
        <v>2016</v>
      </c>
      <c r="D2446" s="30" t="s">
        <v>1868</v>
      </c>
      <c r="E2446" s="10">
        <v>5025279.2</v>
      </c>
      <c r="F2446" s="10">
        <v>35270</v>
      </c>
      <c r="G2446" s="10">
        <v>21890.9</v>
      </c>
      <c r="H2446" s="11" t="s">
        <v>147</v>
      </c>
      <c r="I2446" s="11" t="s">
        <v>147</v>
      </c>
      <c r="J2446" s="11" t="s">
        <v>147</v>
      </c>
    </row>
    <row r="2447" spans="1:10" x14ac:dyDescent="0.25">
      <c r="A2447"/>
      <c r="B2447" s="17"/>
      <c r="C2447" s="19">
        <v>2017</v>
      </c>
      <c r="D2447" s="33" t="s">
        <v>1867</v>
      </c>
      <c r="E2447" s="33" t="s">
        <v>1867</v>
      </c>
      <c r="F2447" s="10">
        <v>36092.6</v>
      </c>
      <c r="G2447" s="33" t="s">
        <v>1867</v>
      </c>
      <c r="H2447" s="11" t="s">
        <v>147</v>
      </c>
      <c r="I2447" s="11" t="s">
        <v>147</v>
      </c>
      <c r="J2447" s="11" t="s">
        <v>147</v>
      </c>
    </row>
    <row r="2448" spans="1:10" x14ac:dyDescent="0.25">
      <c r="A2448"/>
      <c r="B2448" s="17"/>
      <c r="C2448" s="19">
        <v>2018</v>
      </c>
      <c r="D2448" s="30" t="s">
        <v>1867</v>
      </c>
      <c r="E2448" s="10">
        <v>4441937.2</v>
      </c>
      <c r="F2448" s="30" t="s">
        <v>1867</v>
      </c>
      <c r="G2448" s="30" t="s">
        <v>1867</v>
      </c>
      <c r="H2448" s="11" t="s">
        <v>147</v>
      </c>
      <c r="I2448" s="11" t="s">
        <v>147</v>
      </c>
      <c r="J2448" s="11" t="s">
        <v>147</v>
      </c>
    </row>
    <row r="2449" spans="1:10" x14ac:dyDescent="0.25">
      <c r="A2449" s="22" t="s">
        <v>885</v>
      </c>
      <c r="B2449" s="17" t="s">
        <v>887</v>
      </c>
      <c r="C2449" s="19">
        <v>2013</v>
      </c>
      <c r="D2449" s="30" t="s">
        <v>1868</v>
      </c>
      <c r="E2449" s="10">
        <v>1576019.8</v>
      </c>
      <c r="F2449" s="30" t="s">
        <v>1868</v>
      </c>
      <c r="G2449" s="30" t="s">
        <v>1868</v>
      </c>
      <c r="H2449" s="11" t="s">
        <v>147</v>
      </c>
      <c r="I2449" s="11" t="s">
        <v>147</v>
      </c>
      <c r="J2449" s="11" t="s">
        <v>147</v>
      </c>
    </row>
    <row r="2450" spans="1:10" x14ac:dyDescent="0.25">
      <c r="A2450"/>
      <c r="B2450" s="17"/>
      <c r="C2450" s="19">
        <v>2014</v>
      </c>
      <c r="D2450" s="29" t="s">
        <v>1867</v>
      </c>
      <c r="E2450" s="29" t="s">
        <v>1867</v>
      </c>
      <c r="F2450" s="29" t="s">
        <v>1867</v>
      </c>
      <c r="G2450" s="29" t="s">
        <v>1867</v>
      </c>
      <c r="H2450" s="11" t="s">
        <v>147</v>
      </c>
      <c r="I2450" s="11" t="s">
        <v>147</v>
      </c>
      <c r="J2450" s="11" t="s">
        <v>147</v>
      </c>
    </row>
    <row r="2451" spans="1:10" x14ac:dyDescent="0.25">
      <c r="A2451"/>
      <c r="B2451" s="17"/>
      <c r="C2451" s="19">
        <v>2015</v>
      </c>
      <c r="D2451" s="30" t="s">
        <v>1868</v>
      </c>
      <c r="E2451" s="10">
        <v>3076864.5</v>
      </c>
      <c r="F2451" s="10">
        <v>52346.400000000001</v>
      </c>
      <c r="G2451" s="10">
        <v>34783.699999999997</v>
      </c>
      <c r="H2451" s="11" t="s">
        <v>147</v>
      </c>
      <c r="I2451" s="11" t="s">
        <v>147</v>
      </c>
      <c r="J2451" s="11" t="s">
        <v>147</v>
      </c>
    </row>
    <row r="2452" spans="1:10" x14ac:dyDescent="0.25">
      <c r="A2452"/>
      <c r="B2452" s="17"/>
      <c r="C2452" s="19">
        <v>2016</v>
      </c>
      <c r="D2452" s="30" t="s">
        <v>1868</v>
      </c>
      <c r="E2452" s="10">
        <v>5025279.2</v>
      </c>
      <c r="F2452" s="10">
        <v>35270</v>
      </c>
      <c r="G2452" s="10">
        <v>21890.9</v>
      </c>
      <c r="H2452" s="11" t="s">
        <v>147</v>
      </c>
      <c r="I2452" s="11" t="s">
        <v>147</v>
      </c>
      <c r="J2452" s="11" t="s">
        <v>147</v>
      </c>
    </row>
    <row r="2453" spans="1:10" x14ac:dyDescent="0.25">
      <c r="A2453"/>
      <c r="B2453" s="17"/>
      <c r="C2453" s="19">
        <v>2017</v>
      </c>
      <c r="D2453" s="33" t="s">
        <v>1867</v>
      </c>
      <c r="E2453" s="33" t="s">
        <v>1867</v>
      </c>
      <c r="F2453" s="10">
        <v>36092.6</v>
      </c>
      <c r="G2453" s="33" t="s">
        <v>1867</v>
      </c>
      <c r="H2453" s="11" t="s">
        <v>147</v>
      </c>
      <c r="I2453" s="11" t="s">
        <v>147</v>
      </c>
      <c r="J2453" s="11" t="s">
        <v>147</v>
      </c>
    </row>
    <row r="2454" spans="1:10" x14ac:dyDescent="0.25">
      <c r="A2454"/>
      <c r="B2454" s="17"/>
      <c r="C2454" s="19">
        <v>2018</v>
      </c>
      <c r="D2454" s="30" t="s">
        <v>1867</v>
      </c>
      <c r="E2454" s="10">
        <v>4441937.2</v>
      </c>
      <c r="F2454" s="30" t="s">
        <v>1867</v>
      </c>
      <c r="G2454" s="30" t="s">
        <v>1867</v>
      </c>
      <c r="H2454" s="11" t="s">
        <v>147</v>
      </c>
      <c r="I2454" s="11" t="s">
        <v>147</v>
      </c>
      <c r="J2454" s="11" t="s">
        <v>147</v>
      </c>
    </row>
    <row r="2455" spans="1:10" x14ac:dyDescent="0.25">
      <c r="A2455" s="21" t="s">
        <v>888</v>
      </c>
      <c r="B2455" s="17" t="s">
        <v>889</v>
      </c>
      <c r="C2455" s="19">
        <v>2013</v>
      </c>
      <c r="D2455" s="30" t="s">
        <v>1868</v>
      </c>
      <c r="E2455" s="10">
        <v>218556.79999999999</v>
      </c>
      <c r="F2455" s="10">
        <v>54508</v>
      </c>
      <c r="G2455" s="10">
        <v>14630.8</v>
      </c>
      <c r="H2455" s="11" t="s">
        <v>147</v>
      </c>
      <c r="I2455" s="28">
        <v>12191.8</v>
      </c>
      <c r="J2455" s="28">
        <v>7776.9</v>
      </c>
    </row>
    <row r="2456" spans="1:10" x14ac:dyDescent="0.25">
      <c r="A2456"/>
      <c r="B2456" s="17"/>
      <c r="C2456" s="19">
        <v>2014</v>
      </c>
      <c r="D2456" s="30" t="s">
        <v>1868</v>
      </c>
      <c r="E2456" s="29" t="s">
        <v>1867</v>
      </c>
      <c r="F2456" s="10">
        <v>52272.6</v>
      </c>
      <c r="G2456" s="10">
        <v>20160.800000000003</v>
      </c>
      <c r="H2456" s="11" t="s">
        <v>147</v>
      </c>
      <c r="I2456" s="29" t="s">
        <v>1867</v>
      </c>
      <c r="J2456" s="29" t="s">
        <v>1867</v>
      </c>
    </row>
    <row r="2457" spans="1:10" x14ac:dyDescent="0.25">
      <c r="A2457"/>
      <c r="B2457" s="17"/>
      <c r="C2457" s="19">
        <v>2015</v>
      </c>
      <c r="D2457" s="30" t="s">
        <v>1868</v>
      </c>
      <c r="E2457" s="10">
        <v>164155.5</v>
      </c>
      <c r="F2457" s="10">
        <v>118599.8</v>
      </c>
      <c r="G2457" s="10">
        <v>29869.599999999999</v>
      </c>
      <c r="H2457" s="11" t="s">
        <v>147</v>
      </c>
      <c r="I2457" s="28">
        <v>21711.5</v>
      </c>
      <c r="J2457" s="28">
        <f>18346.3-0.3</f>
        <v>18346</v>
      </c>
    </row>
    <row r="2458" spans="1:10" x14ac:dyDescent="0.25">
      <c r="A2458"/>
      <c r="B2458" s="17"/>
      <c r="C2458" s="19">
        <v>2016</v>
      </c>
      <c r="D2458" s="30" t="s">
        <v>1868</v>
      </c>
      <c r="E2458" s="10">
        <v>321463</v>
      </c>
      <c r="F2458" s="10">
        <v>180967.7</v>
      </c>
      <c r="G2458" s="10">
        <v>42550.9</v>
      </c>
      <c r="H2458" s="11" t="s">
        <v>147</v>
      </c>
      <c r="I2458" s="28">
        <v>29766</v>
      </c>
      <c r="J2458" s="28">
        <v>25644.2</v>
      </c>
    </row>
    <row r="2459" spans="1:10" x14ac:dyDescent="0.25">
      <c r="A2459"/>
      <c r="B2459" s="17"/>
      <c r="C2459" s="19">
        <v>2017</v>
      </c>
      <c r="D2459" s="30" t="s">
        <v>1868</v>
      </c>
      <c r="E2459" s="10">
        <v>439522.7</v>
      </c>
      <c r="F2459" s="10">
        <v>156752.70000000001</v>
      </c>
      <c r="G2459" s="10">
        <v>49574.200000000004</v>
      </c>
      <c r="H2459" s="11" t="s">
        <v>147</v>
      </c>
      <c r="I2459" s="28">
        <v>41281.800000000003</v>
      </c>
      <c r="J2459" s="33" t="s">
        <v>1867</v>
      </c>
    </row>
    <row r="2460" spans="1:10" x14ac:dyDescent="0.25">
      <c r="A2460"/>
      <c r="B2460" s="17"/>
      <c r="C2460" s="19">
        <v>2018</v>
      </c>
      <c r="D2460" s="30" t="s">
        <v>1868</v>
      </c>
      <c r="E2460" s="10">
        <v>723360.5</v>
      </c>
      <c r="F2460" s="10">
        <v>292101</v>
      </c>
      <c r="G2460" s="10">
        <v>80021.600000000006</v>
      </c>
      <c r="H2460" s="11" t="s">
        <v>147</v>
      </c>
      <c r="I2460" s="28">
        <v>22650.6</v>
      </c>
      <c r="J2460" s="28">
        <v>17268.8</v>
      </c>
    </row>
    <row r="2461" spans="1:10" x14ac:dyDescent="0.25">
      <c r="A2461" s="22" t="s">
        <v>890</v>
      </c>
      <c r="B2461" s="17" t="s">
        <v>891</v>
      </c>
      <c r="C2461" s="19">
        <v>2013</v>
      </c>
      <c r="D2461" s="30" t="s">
        <v>1868</v>
      </c>
      <c r="E2461" s="34" t="s">
        <v>1867</v>
      </c>
      <c r="F2461" s="10">
        <v>4517.8</v>
      </c>
      <c r="G2461" s="30" t="s">
        <v>1868</v>
      </c>
      <c r="H2461" s="11" t="s">
        <v>147</v>
      </c>
      <c r="I2461" s="11" t="s">
        <v>147</v>
      </c>
      <c r="J2461" s="11" t="s">
        <v>147</v>
      </c>
    </row>
    <row r="2462" spans="1:10" x14ac:dyDescent="0.25">
      <c r="A2462"/>
      <c r="B2462" s="17"/>
      <c r="C2462" s="19">
        <v>2014</v>
      </c>
      <c r="D2462" s="30" t="s">
        <v>1868</v>
      </c>
      <c r="E2462" s="29" t="s">
        <v>1867</v>
      </c>
      <c r="F2462" s="29" t="s">
        <v>1867</v>
      </c>
      <c r="G2462" s="29" t="s">
        <v>1867</v>
      </c>
      <c r="H2462" s="11" t="s">
        <v>147</v>
      </c>
      <c r="I2462" s="11" t="s">
        <v>147</v>
      </c>
      <c r="J2462" s="11" t="s">
        <v>147</v>
      </c>
    </row>
    <row r="2463" spans="1:10" x14ac:dyDescent="0.25">
      <c r="A2463"/>
      <c r="B2463" s="17"/>
      <c r="C2463" s="19">
        <v>2015</v>
      </c>
      <c r="D2463" s="30" t="s">
        <v>1868</v>
      </c>
      <c r="E2463" s="30" t="s">
        <v>1868</v>
      </c>
      <c r="F2463" s="33" t="s">
        <v>1867</v>
      </c>
      <c r="G2463" s="33" t="s">
        <v>1867</v>
      </c>
      <c r="H2463" s="11" t="s">
        <v>147</v>
      </c>
      <c r="I2463" s="11" t="s">
        <v>147</v>
      </c>
      <c r="J2463" s="11" t="s">
        <v>147</v>
      </c>
    </row>
    <row r="2464" spans="1:10" x14ac:dyDescent="0.25">
      <c r="A2464"/>
      <c r="B2464" s="17"/>
      <c r="C2464" s="19">
        <v>2016</v>
      </c>
      <c r="D2464" s="30" t="s">
        <v>1868</v>
      </c>
      <c r="E2464" s="30" t="s">
        <v>1868</v>
      </c>
      <c r="F2464" s="33" t="s">
        <v>1867</v>
      </c>
      <c r="G2464" s="33" t="s">
        <v>1867</v>
      </c>
      <c r="H2464" s="11" t="s">
        <v>147</v>
      </c>
      <c r="I2464" s="11" t="s">
        <v>1867</v>
      </c>
      <c r="J2464" s="11" t="s">
        <v>1867</v>
      </c>
    </row>
    <row r="2465" spans="1:10" x14ac:dyDescent="0.25">
      <c r="A2465"/>
      <c r="B2465" s="17"/>
      <c r="C2465" s="19">
        <v>2017</v>
      </c>
      <c r="D2465" s="30" t="s">
        <v>1868</v>
      </c>
      <c r="E2465" s="30" t="s">
        <v>1868</v>
      </c>
      <c r="F2465" s="33" t="s">
        <v>1867</v>
      </c>
      <c r="G2465" s="33" t="s">
        <v>1867</v>
      </c>
      <c r="H2465" s="11" t="s">
        <v>147</v>
      </c>
      <c r="I2465" s="11" t="s">
        <v>1867</v>
      </c>
      <c r="J2465" s="11" t="s">
        <v>1867</v>
      </c>
    </row>
    <row r="2466" spans="1:10" x14ac:dyDescent="0.25">
      <c r="A2466"/>
      <c r="B2466" s="17"/>
      <c r="C2466" s="19">
        <v>2018</v>
      </c>
      <c r="D2466" s="30" t="s">
        <v>1868</v>
      </c>
      <c r="E2466" s="30" t="s">
        <v>1868</v>
      </c>
      <c r="F2466" s="30" t="s">
        <v>1867</v>
      </c>
      <c r="G2466" s="30" t="s">
        <v>1867</v>
      </c>
      <c r="H2466" s="11" t="s">
        <v>147</v>
      </c>
      <c r="I2466" s="11" t="s">
        <v>1867</v>
      </c>
      <c r="J2466" s="11" t="s">
        <v>1867</v>
      </c>
    </row>
    <row r="2467" spans="1:10" x14ac:dyDescent="0.25">
      <c r="A2467" s="22" t="s">
        <v>892</v>
      </c>
      <c r="B2467" s="17" t="s">
        <v>893</v>
      </c>
      <c r="C2467" s="19">
        <v>2013</v>
      </c>
      <c r="D2467" s="30" t="s">
        <v>1868</v>
      </c>
      <c r="E2467" s="34" t="s">
        <v>1867</v>
      </c>
      <c r="F2467" s="10">
        <v>42701.599999999999</v>
      </c>
      <c r="G2467" s="34" t="s">
        <v>1867</v>
      </c>
      <c r="H2467" s="11" t="s">
        <v>147</v>
      </c>
      <c r="I2467" s="28">
        <v>11852.8</v>
      </c>
      <c r="J2467" s="28">
        <v>7437.9</v>
      </c>
    </row>
    <row r="2468" spans="1:10" x14ac:dyDescent="0.25">
      <c r="A2468"/>
      <c r="B2468" s="17"/>
      <c r="C2468" s="19">
        <v>2014</v>
      </c>
      <c r="D2468" s="30" t="s">
        <v>1868</v>
      </c>
      <c r="E2468" s="29" t="s">
        <v>1867</v>
      </c>
      <c r="F2468" s="10">
        <v>38277.800000000003</v>
      </c>
      <c r="G2468" s="10">
        <v>14952.3</v>
      </c>
      <c r="H2468" s="11" t="s">
        <v>147</v>
      </c>
      <c r="I2468" s="29" t="s">
        <v>1867</v>
      </c>
      <c r="J2468" s="29" t="s">
        <v>1867</v>
      </c>
    </row>
    <row r="2469" spans="1:10" x14ac:dyDescent="0.25">
      <c r="A2469"/>
      <c r="B2469" s="17"/>
      <c r="C2469" s="19">
        <v>2015</v>
      </c>
      <c r="D2469" s="30" t="s">
        <v>1868</v>
      </c>
      <c r="E2469" s="10">
        <v>164155.5</v>
      </c>
      <c r="F2469" s="10">
        <v>90483.1</v>
      </c>
      <c r="G2469" s="10">
        <v>22624.7</v>
      </c>
      <c r="H2469" s="11" t="s">
        <v>147</v>
      </c>
      <c r="I2469" s="33" t="s">
        <v>1867</v>
      </c>
      <c r="J2469" s="28">
        <f>15910.2-0.3</f>
        <v>15909.900000000001</v>
      </c>
    </row>
    <row r="2470" spans="1:10" x14ac:dyDescent="0.25">
      <c r="A2470"/>
      <c r="B2470" s="17"/>
      <c r="C2470" s="19">
        <v>2016</v>
      </c>
      <c r="D2470" s="30" t="s">
        <v>1868</v>
      </c>
      <c r="E2470" s="10">
        <v>321463</v>
      </c>
      <c r="F2470" s="10">
        <v>161240.90000000002</v>
      </c>
      <c r="G2470" s="10">
        <v>32539.5</v>
      </c>
      <c r="H2470" s="11" t="s">
        <v>147</v>
      </c>
      <c r="I2470" s="28">
        <v>21208.7</v>
      </c>
      <c r="J2470" s="33" t="s">
        <v>1867</v>
      </c>
    </row>
    <row r="2471" spans="1:10" x14ac:dyDescent="0.25">
      <c r="A2471"/>
      <c r="B2471" s="17"/>
      <c r="C2471" s="19">
        <v>2017</v>
      </c>
      <c r="D2471" s="30" t="s">
        <v>1868</v>
      </c>
      <c r="E2471" s="10">
        <v>439522.7</v>
      </c>
      <c r="F2471" s="33" t="s">
        <v>1867</v>
      </c>
      <c r="G2471" s="33" t="s">
        <v>1867</v>
      </c>
      <c r="H2471" s="11" t="s">
        <v>147</v>
      </c>
      <c r="I2471" s="11" t="s">
        <v>1867</v>
      </c>
      <c r="J2471" s="11" t="s">
        <v>1867</v>
      </c>
    </row>
    <row r="2472" spans="1:10" x14ac:dyDescent="0.25">
      <c r="A2472"/>
      <c r="B2472" s="17"/>
      <c r="C2472" s="19">
        <v>2018</v>
      </c>
      <c r="D2472" s="30" t="s">
        <v>1868</v>
      </c>
      <c r="E2472" s="10">
        <v>723360.5</v>
      </c>
      <c r="F2472" s="10">
        <v>225093.5</v>
      </c>
      <c r="G2472" s="10">
        <v>54845</v>
      </c>
      <c r="H2472" s="11" t="s">
        <v>147</v>
      </c>
      <c r="I2472" s="28">
        <v>19132.099999999999</v>
      </c>
      <c r="J2472" s="30" t="s">
        <v>1867</v>
      </c>
    </row>
    <row r="2473" spans="1:10" x14ac:dyDescent="0.25">
      <c r="A2473" s="22" t="s">
        <v>894</v>
      </c>
      <c r="B2473" s="17" t="s">
        <v>895</v>
      </c>
      <c r="C2473" s="19">
        <v>2013</v>
      </c>
      <c r="D2473" s="30" t="s">
        <v>1868</v>
      </c>
      <c r="E2473" s="30" t="s">
        <v>1868</v>
      </c>
      <c r="F2473" s="34" t="s">
        <v>1867</v>
      </c>
      <c r="G2473" s="34" t="s">
        <v>1867</v>
      </c>
      <c r="H2473" s="11" t="s">
        <v>147</v>
      </c>
      <c r="I2473" s="28">
        <v>339</v>
      </c>
      <c r="J2473" s="28">
        <v>339</v>
      </c>
    </row>
    <row r="2474" spans="1:10" x14ac:dyDescent="0.25">
      <c r="A2474"/>
      <c r="B2474" s="17"/>
      <c r="C2474" s="19">
        <v>2014</v>
      </c>
      <c r="D2474" s="30" t="s">
        <v>1868</v>
      </c>
      <c r="E2474" s="30" t="s">
        <v>1868</v>
      </c>
      <c r="F2474" s="10">
        <v>13994.8</v>
      </c>
      <c r="G2474" s="10">
        <v>5208.5</v>
      </c>
      <c r="H2474" s="11" t="s">
        <v>147</v>
      </c>
      <c r="I2474" s="29" t="s">
        <v>1867</v>
      </c>
      <c r="J2474" s="29" t="s">
        <v>1867</v>
      </c>
    </row>
    <row r="2475" spans="1:10" x14ac:dyDescent="0.25">
      <c r="A2475"/>
      <c r="B2475" s="17"/>
      <c r="C2475" s="19">
        <v>2015</v>
      </c>
      <c r="D2475" s="30" t="s">
        <v>1868</v>
      </c>
      <c r="E2475" s="30" t="s">
        <v>1868</v>
      </c>
      <c r="F2475" s="10">
        <v>28116.699999999997</v>
      </c>
      <c r="G2475" s="10">
        <v>7244.9</v>
      </c>
      <c r="H2475" s="11" t="s">
        <v>147</v>
      </c>
      <c r="I2475" s="33" t="s">
        <v>1867</v>
      </c>
      <c r="J2475" s="33" t="s">
        <v>1867</v>
      </c>
    </row>
    <row r="2476" spans="1:10" x14ac:dyDescent="0.25">
      <c r="A2476"/>
      <c r="B2476" s="17"/>
      <c r="C2476" s="19">
        <v>2016</v>
      </c>
      <c r="D2476" s="30" t="s">
        <v>1868</v>
      </c>
      <c r="E2476" s="30" t="s">
        <v>1868</v>
      </c>
      <c r="F2476" s="33" t="s">
        <v>1867</v>
      </c>
      <c r="G2476" s="10">
        <v>10011.4</v>
      </c>
      <c r="H2476" s="11" t="s">
        <v>147</v>
      </c>
      <c r="I2476" s="11" t="s">
        <v>1867</v>
      </c>
      <c r="J2476" s="11" t="s">
        <v>1867</v>
      </c>
    </row>
    <row r="2477" spans="1:10" x14ac:dyDescent="0.25">
      <c r="A2477"/>
      <c r="B2477" s="17"/>
      <c r="C2477" s="19">
        <v>2017</v>
      </c>
      <c r="D2477" s="30" t="s">
        <v>1868</v>
      </c>
      <c r="E2477" s="30" t="s">
        <v>1868</v>
      </c>
      <c r="F2477" s="10">
        <v>74268.899999999994</v>
      </c>
      <c r="G2477" s="10">
        <v>29707.3</v>
      </c>
      <c r="H2477" s="11" t="s">
        <v>147</v>
      </c>
      <c r="I2477" s="28">
        <v>23735.3</v>
      </c>
      <c r="J2477" s="33" t="s">
        <v>1867</v>
      </c>
    </row>
    <row r="2478" spans="1:10" x14ac:dyDescent="0.25">
      <c r="A2478"/>
      <c r="B2478" s="17"/>
      <c r="C2478" s="19">
        <v>2018</v>
      </c>
      <c r="D2478" s="30" t="s">
        <v>1868</v>
      </c>
      <c r="E2478" s="30" t="s">
        <v>1868</v>
      </c>
      <c r="F2478" s="30" t="s">
        <v>1867</v>
      </c>
      <c r="G2478" s="10">
        <v>25158.899999999998</v>
      </c>
      <c r="H2478" s="11" t="s">
        <v>147</v>
      </c>
      <c r="I2478" s="11" t="s">
        <v>1867</v>
      </c>
      <c r="J2478" s="11" t="s">
        <v>1867</v>
      </c>
    </row>
    <row r="2479" spans="1:10" x14ac:dyDescent="0.25">
      <c r="A2479" s="20" t="s">
        <v>896</v>
      </c>
      <c r="B2479" s="17" t="s">
        <v>14</v>
      </c>
      <c r="C2479" s="19">
        <v>2013</v>
      </c>
      <c r="D2479" s="10">
        <v>2477945.4</v>
      </c>
      <c r="E2479" s="10">
        <v>17179193.200000003</v>
      </c>
      <c r="F2479" s="10">
        <v>13336898.899999999</v>
      </c>
      <c r="G2479" s="10">
        <v>6649964.2999999998</v>
      </c>
      <c r="H2479" s="28">
        <v>67400.600000000006</v>
      </c>
      <c r="I2479" s="28">
        <v>3557401.7</v>
      </c>
      <c r="J2479" s="28">
        <v>3376105.9</v>
      </c>
    </row>
    <row r="2480" spans="1:10" x14ac:dyDescent="0.25">
      <c r="A2480" s="20" t="s">
        <v>763</v>
      </c>
      <c r="B2480" s="17"/>
      <c r="C2480" s="19">
        <v>2014</v>
      </c>
      <c r="D2480" s="10">
        <v>4504855.8000000007</v>
      </c>
      <c r="E2480" s="10">
        <v>18035495.900000002</v>
      </c>
      <c r="F2480" s="10">
        <v>12917602</v>
      </c>
      <c r="G2480" s="10">
        <v>6736630.2999999998</v>
      </c>
      <c r="H2480" s="28">
        <v>67707.3</v>
      </c>
      <c r="I2480" s="28">
        <v>3615477.5</v>
      </c>
      <c r="J2480" s="28">
        <v>3362648.8</v>
      </c>
    </row>
    <row r="2481" spans="1:10" x14ac:dyDescent="0.25">
      <c r="A2481"/>
      <c r="B2481" s="17"/>
      <c r="C2481" s="19">
        <v>2015</v>
      </c>
      <c r="D2481" s="33" t="s">
        <v>1867</v>
      </c>
      <c r="E2481" s="10">
        <v>21021523.699999999</v>
      </c>
      <c r="F2481" s="10">
        <v>14204624.6</v>
      </c>
      <c r="G2481" s="10">
        <v>7905943.4000000004</v>
      </c>
      <c r="H2481" s="33" t="s">
        <v>1867</v>
      </c>
      <c r="I2481" s="28">
        <v>4561936.5999999996</v>
      </c>
      <c r="J2481" s="28">
        <v>4380012.9000000004</v>
      </c>
    </row>
    <row r="2482" spans="1:10" x14ac:dyDescent="0.25">
      <c r="A2482"/>
      <c r="B2482" s="17"/>
      <c r="C2482" s="19">
        <v>2016</v>
      </c>
      <c r="D2482" s="33" t="s">
        <v>1867</v>
      </c>
      <c r="E2482" s="10">
        <v>26617184.799999997</v>
      </c>
      <c r="F2482" s="10">
        <v>20211769.5</v>
      </c>
      <c r="G2482" s="10">
        <v>11684103.5</v>
      </c>
      <c r="H2482" s="33" t="s">
        <v>1867</v>
      </c>
      <c r="I2482" s="28">
        <v>6610408.5999999996</v>
      </c>
      <c r="J2482" s="28">
        <v>6389133.9000000004</v>
      </c>
    </row>
    <row r="2483" spans="1:10" x14ac:dyDescent="0.25">
      <c r="A2483"/>
      <c r="B2483" s="17"/>
      <c r="C2483" s="19">
        <v>2017</v>
      </c>
      <c r="D2483" s="33" t="s">
        <v>1867</v>
      </c>
      <c r="E2483" s="10">
        <v>34463872.100000001</v>
      </c>
      <c r="F2483" s="10">
        <v>25920651.299999997</v>
      </c>
      <c r="G2483" s="10">
        <v>14328742</v>
      </c>
      <c r="H2483" s="33" t="s">
        <v>1867</v>
      </c>
      <c r="I2483" s="28">
        <v>8758680.0999999996</v>
      </c>
      <c r="J2483" s="28">
        <v>8416072</v>
      </c>
    </row>
    <row r="2484" spans="1:10" x14ac:dyDescent="0.25">
      <c r="A2484"/>
      <c r="B2484" s="17"/>
      <c r="C2484" s="19">
        <v>2018</v>
      </c>
      <c r="D2484" s="10">
        <v>5360725.3</v>
      </c>
      <c r="E2484" s="10">
        <v>40529745.300000004</v>
      </c>
      <c r="F2484" s="10">
        <v>33624018.299999997</v>
      </c>
      <c r="G2484" s="10">
        <v>18381382.199999999</v>
      </c>
      <c r="H2484" s="28">
        <v>168070.2</v>
      </c>
      <c r="I2484" s="28">
        <v>10771697.4</v>
      </c>
      <c r="J2484" s="28">
        <v>10237715.5</v>
      </c>
    </row>
    <row r="2485" spans="1:10" x14ac:dyDescent="0.25">
      <c r="A2485" s="20" t="s">
        <v>91</v>
      </c>
      <c r="B2485" s="17" t="s">
        <v>897</v>
      </c>
      <c r="C2485" s="19">
        <v>2013</v>
      </c>
      <c r="D2485" s="34" t="s">
        <v>1867</v>
      </c>
      <c r="E2485" s="10">
        <v>4950970.8</v>
      </c>
      <c r="F2485" s="10">
        <v>2972570.3</v>
      </c>
      <c r="G2485" s="10">
        <v>1860380</v>
      </c>
      <c r="H2485" s="34" t="s">
        <v>1867</v>
      </c>
      <c r="I2485" s="28">
        <v>1516169</v>
      </c>
      <c r="J2485" s="28">
        <v>1430655.6</v>
      </c>
    </row>
    <row r="2486" spans="1:10" x14ac:dyDescent="0.25">
      <c r="A2486"/>
      <c r="B2486" s="17"/>
      <c r="C2486" s="19">
        <v>2014</v>
      </c>
      <c r="D2486" s="29" t="s">
        <v>1867</v>
      </c>
      <c r="E2486" s="10">
        <v>6305960.0999999996</v>
      </c>
      <c r="F2486" s="10">
        <v>3061873.2</v>
      </c>
      <c r="G2486" s="10">
        <v>1830651.6</v>
      </c>
      <c r="H2486" s="29" t="s">
        <v>1867</v>
      </c>
      <c r="I2486" s="28">
        <v>1468557.8</v>
      </c>
      <c r="J2486" s="28">
        <v>1343436.3</v>
      </c>
    </row>
    <row r="2487" spans="1:10" x14ac:dyDescent="0.25">
      <c r="A2487"/>
      <c r="B2487" s="17"/>
      <c r="C2487" s="19">
        <v>2015</v>
      </c>
      <c r="D2487" s="33" t="s">
        <v>1867</v>
      </c>
      <c r="E2487" s="10">
        <v>8746001.1000000015</v>
      </c>
      <c r="F2487" s="10">
        <v>3267367.2</v>
      </c>
      <c r="G2487" s="10">
        <v>1992850.3</v>
      </c>
      <c r="H2487" s="33" t="s">
        <v>1867</v>
      </c>
      <c r="I2487" s="28">
        <v>1538190</v>
      </c>
      <c r="J2487" s="28">
        <v>1469022</v>
      </c>
    </row>
    <row r="2488" spans="1:10" x14ac:dyDescent="0.25">
      <c r="A2488"/>
      <c r="B2488" s="17"/>
      <c r="C2488" s="19">
        <v>2016</v>
      </c>
      <c r="D2488" s="33" t="s">
        <v>1867</v>
      </c>
      <c r="E2488" s="10">
        <v>10025031.899999999</v>
      </c>
      <c r="F2488" s="10">
        <v>4663680.9000000004</v>
      </c>
      <c r="G2488" s="10">
        <v>2876237.4</v>
      </c>
      <c r="H2488" s="33" t="s">
        <v>1867</v>
      </c>
      <c r="I2488" s="28">
        <v>2169611.2999999998</v>
      </c>
      <c r="J2488" s="28">
        <v>2059705.8</v>
      </c>
    </row>
    <row r="2489" spans="1:10" x14ac:dyDescent="0.25">
      <c r="A2489"/>
      <c r="B2489" s="17"/>
      <c r="C2489" s="19">
        <v>2017</v>
      </c>
      <c r="D2489" s="33" t="s">
        <v>1867</v>
      </c>
      <c r="E2489" s="10">
        <v>13574987.1</v>
      </c>
      <c r="F2489" s="10">
        <v>5761587.5</v>
      </c>
      <c r="G2489" s="10">
        <v>3559460.7</v>
      </c>
      <c r="H2489" s="33" t="s">
        <v>1867</v>
      </c>
      <c r="I2489" s="28">
        <v>2910348.1</v>
      </c>
      <c r="J2489" s="28">
        <v>2727380.9</v>
      </c>
    </row>
    <row r="2490" spans="1:10" x14ac:dyDescent="0.25">
      <c r="A2490"/>
      <c r="B2490" s="17"/>
      <c r="C2490" s="19">
        <v>2018</v>
      </c>
      <c r="D2490" s="30" t="s">
        <v>1867</v>
      </c>
      <c r="E2490" s="10">
        <v>15940216.1</v>
      </c>
      <c r="F2490" s="10">
        <v>7530919.9000000004</v>
      </c>
      <c r="G2490" s="10">
        <v>4455095.3</v>
      </c>
      <c r="H2490" s="30" t="s">
        <v>1867</v>
      </c>
      <c r="I2490" s="28">
        <v>3640535.2</v>
      </c>
      <c r="J2490" s="28">
        <v>3335430.3</v>
      </c>
    </row>
    <row r="2491" spans="1:10" x14ac:dyDescent="0.25">
      <c r="A2491" s="20" t="s">
        <v>91</v>
      </c>
      <c r="B2491" s="17" t="s">
        <v>898</v>
      </c>
      <c r="C2491" s="19">
        <v>2013</v>
      </c>
      <c r="D2491" s="34" t="s">
        <v>1867</v>
      </c>
      <c r="E2491" s="10">
        <v>4950970.8</v>
      </c>
      <c r="F2491" s="10">
        <v>2972570.3</v>
      </c>
      <c r="G2491" s="10">
        <v>1860380</v>
      </c>
      <c r="H2491" s="34" t="s">
        <v>1867</v>
      </c>
      <c r="I2491" s="28">
        <v>1516169</v>
      </c>
      <c r="J2491" s="28">
        <v>1430655.6</v>
      </c>
    </row>
    <row r="2492" spans="1:10" x14ac:dyDescent="0.25">
      <c r="A2492"/>
      <c r="B2492" s="17"/>
      <c r="C2492" s="19">
        <v>2014</v>
      </c>
      <c r="D2492" s="29" t="s">
        <v>1867</v>
      </c>
      <c r="E2492" s="10">
        <v>6305960.0999999996</v>
      </c>
      <c r="F2492" s="10">
        <v>3061873.2</v>
      </c>
      <c r="G2492" s="10">
        <v>1830651.6</v>
      </c>
      <c r="H2492" s="29" t="s">
        <v>1867</v>
      </c>
      <c r="I2492" s="28">
        <v>1468557.8</v>
      </c>
      <c r="J2492" s="28">
        <v>1343436.3</v>
      </c>
    </row>
    <row r="2493" spans="1:10" x14ac:dyDescent="0.25">
      <c r="A2493"/>
      <c r="B2493" s="17"/>
      <c r="C2493" s="19">
        <v>2015</v>
      </c>
      <c r="D2493" s="33" t="s">
        <v>1867</v>
      </c>
      <c r="E2493" s="10">
        <v>8746001.1000000015</v>
      </c>
      <c r="F2493" s="10">
        <v>3267367.2</v>
      </c>
      <c r="G2493" s="10">
        <v>1992850.3</v>
      </c>
      <c r="H2493" s="33" t="s">
        <v>1867</v>
      </c>
      <c r="I2493" s="28">
        <v>1538190</v>
      </c>
      <c r="J2493" s="28">
        <v>1469022</v>
      </c>
    </row>
    <row r="2494" spans="1:10" x14ac:dyDescent="0.25">
      <c r="A2494"/>
      <c r="B2494" s="17"/>
      <c r="C2494" s="19">
        <v>2016</v>
      </c>
      <c r="D2494" s="33" t="s">
        <v>1867</v>
      </c>
      <c r="E2494" s="10">
        <v>10025031.899999999</v>
      </c>
      <c r="F2494" s="10">
        <v>4663680.9000000004</v>
      </c>
      <c r="G2494" s="10">
        <v>2876237.4</v>
      </c>
      <c r="H2494" s="33" t="s">
        <v>1867</v>
      </c>
      <c r="I2494" s="28">
        <v>2169611.2999999998</v>
      </c>
      <c r="J2494" s="28">
        <v>2059705.8</v>
      </c>
    </row>
    <row r="2495" spans="1:10" x14ac:dyDescent="0.25">
      <c r="A2495"/>
      <c r="B2495" s="17"/>
      <c r="C2495" s="19">
        <v>2017</v>
      </c>
      <c r="D2495" s="33" t="s">
        <v>1867</v>
      </c>
      <c r="E2495" s="10">
        <v>13574987.1</v>
      </c>
      <c r="F2495" s="10">
        <v>5761587.5</v>
      </c>
      <c r="G2495" s="10">
        <v>3559460.7</v>
      </c>
      <c r="H2495" s="33" t="s">
        <v>1867</v>
      </c>
      <c r="I2495" s="28">
        <v>2910348.1</v>
      </c>
      <c r="J2495" s="28">
        <v>2727380.9</v>
      </c>
    </row>
    <row r="2496" spans="1:10" x14ac:dyDescent="0.25">
      <c r="A2496"/>
      <c r="B2496" s="17"/>
      <c r="C2496" s="19">
        <v>2018</v>
      </c>
      <c r="D2496" s="30" t="s">
        <v>1867</v>
      </c>
      <c r="E2496" s="10">
        <v>15940216.1</v>
      </c>
      <c r="F2496" s="10">
        <v>7530919.9000000004</v>
      </c>
      <c r="G2496" s="10">
        <v>4455095.3</v>
      </c>
      <c r="H2496" s="30" t="s">
        <v>1867</v>
      </c>
      <c r="I2496" s="28">
        <v>3640535.2</v>
      </c>
      <c r="J2496" s="28">
        <v>3335430.3</v>
      </c>
    </row>
    <row r="2497" spans="1:10" x14ac:dyDescent="0.25">
      <c r="A2497" s="22" t="s">
        <v>899</v>
      </c>
      <c r="B2497" s="17" t="s">
        <v>900</v>
      </c>
      <c r="C2497" s="19">
        <v>2013</v>
      </c>
      <c r="D2497" s="34" t="s">
        <v>1867</v>
      </c>
      <c r="E2497" s="10">
        <v>1040219.7999999999</v>
      </c>
      <c r="F2497" s="34" t="s">
        <v>1867</v>
      </c>
      <c r="G2497" s="10">
        <v>840280.5</v>
      </c>
      <c r="H2497" s="11" t="s">
        <v>1867</v>
      </c>
      <c r="I2497" s="11" t="s">
        <v>1867</v>
      </c>
      <c r="J2497" s="28">
        <v>565259.4</v>
      </c>
    </row>
    <row r="2498" spans="1:10" x14ac:dyDescent="0.25">
      <c r="A2498"/>
      <c r="B2498" s="17"/>
      <c r="C2498" s="19">
        <v>2014</v>
      </c>
      <c r="D2498" s="29" t="s">
        <v>1867</v>
      </c>
      <c r="E2498" s="10">
        <v>1384010.2999999998</v>
      </c>
      <c r="F2498" s="10">
        <v>1381208.8</v>
      </c>
      <c r="G2498" s="10">
        <v>814291.6</v>
      </c>
      <c r="H2498" s="11" t="s">
        <v>1867</v>
      </c>
      <c r="I2498" s="11" t="s">
        <v>1867</v>
      </c>
      <c r="J2498" s="28">
        <v>518537.2</v>
      </c>
    </row>
    <row r="2499" spans="1:10" x14ac:dyDescent="0.25">
      <c r="A2499"/>
      <c r="B2499" s="17"/>
      <c r="C2499" s="19">
        <v>2015</v>
      </c>
      <c r="D2499" s="33" t="s">
        <v>1867</v>
      </c>
      <c r="E2499" s="33" t="s">
        <v>1867</v>
      </c>
      <c r="F2499" s="10">
        <v>1554638.3</v>
      </c>
      <c r="G2499" s="10">
        <v>914700.3</v>
      </c>
      <c r="H2499" s="11" t="s">
        <v>147</v>
      </c>
      <c r="I2499" s="28">
        <v>617033.80000000005</v>
      </c>
      <c r="J2499" s="28">
        <v>575680.1</v>
      </c>
    </row>
    <row r="2500" spans="1:10" x14ac:dyDescent="0.25">
      <c r="A2500"/>
      <c r="B2500" s="17"/>
      <c r="C2500" s="19">
        <v>2016</v>
      </c>
      <c r="D2500" s="33" t="s">
        <v>1867</v>
      </c>
      <c r="E2500" s="10">
        <v>3225755.6</v>
      </c>
      <c r="F2500" s="10">
        <v>2203563.5999999996</v>
      </c>
      <c r="G2500" s="10">
        <v>1302255.5</v>
      </c>
      <c r="H2500" s="11" t="s">
        <v>147</v>
      </c>
      <c r="I2500" s="28">
        <v>881325.7</v>
      </c>
      <c r="J2500" s="28">
        <v>825917.6</v>
      </c>
    </row>
    <row r="2501" spans="1:10" x14ac:dyDescent="0.25">
      <c r="A2501"/>
      <c r="B2501" s="17"/>
      <c r="C2501" s="19">
        <v>2017</v>
      </c>
      <c r="D2501" s="33" t="s">
        <v>1867</v>
      </c>
      <c r="E2501" s="10">
        <v>3283607.6999999997</v>
      </c>
      <c r="F2501" s="33" t="s">
        <v>1867</v>
      </c>
      <c r="G2501" s="10">
        <v>1584075</v>
      </c>
      <c r="H2501" s="11" t="s">
        <v>1867</v>
      </c>
      <c r="I2501" s="11" t="s">
        <v>1867</v>
      </c>
      <c r="J2501" s="28">
        <v>1074746.8999999999</v>
      </c>
    </row>
    <row r="2502" spans="1:10" x14ac:dyDescent="0.25">
      <c r="A2502"/>
      <c r="B2502" s="17"/>
      <c r="C2502" s="19">
        <v>2018</v>
      </c>
      <c r="D2502" s="30" t="s">
        <v>1867</v>
      </c>
      <c r="E2502" s="10">
        <v>4076068.6</v>
      </c>
      <c r="F2502" s="30" t="s">
        <v>1867</v>
      </c>
      <c r="G2502" s="10">
        <v>2086947.5</v>
      </c>
      <c r="H2502" s="11" t="s">
        <v>1867</v>
      </c>
      <c r="I2502" s="11" t="s">
        <v>1867</v>
      </c>
      <c r="J2502" s="28">
        <v>1336341.1000000001</v>
      </c>
    </row>
    <row r="2503" spans="1:10" x14ac:dyDescent="0.25">
      <c r="A2503" s="22" t="s">
        <v>901</v>
      </c>
      <c r="B2503" s="17" t="s">
        <v>902</v>
      </c>
      <c r="C2503" s="19">
        <v>2013</v>
      </c>
      <c r="D2503" s="30" t="s">
        <v>1868</v>
      </c>
      <c r="E2503" s="10">
        <v>268075.40000000002</v>
      </c>
      <c r="F2503" s="10">
        <v>249114.30000000002</v>
      </c>
      <c r="G2503" s="10">
        <v>215231.30000000002</v>
      </c>
      <c r="H2503" s="11" t="s">
        <v>147</v>
      </c>
      <c r="I2503" s="28">
        <v>208958.2</v>
      </c>
      <c r="J2503" s="28">
        <v>202585.2</v>
      </c>
    </row>
    <row r="2504" spans="1:10" x14ac:dyDescent="0.25">
      <c r="A2504"/>
      <c r="B2504" s="17"/>
      <c r="C2504" s="19">
        <v>2014</v>
      </c>
      <c r="D2504" s="30" t="s">
        <v>1868</v>
      </c>
      <c r="E2504" s="10">
        <v>431589.7</v>
      </c>
      <c r="F2504" s="10">
        <v>256434.1</v>
      </c>
      <c r="G2504" s="10">
        <v>199552.80000000002</v>
      </c>
      <c r="H2504" s="11" t="s">
        <v>147</v>
      </c>
      <c r="I2504" s="28">
        <v>191291.6</v>
      </c>
      <c r="J2504" s="28">
        <v>187325.7</v>
      </c>
    </row>
    <row r="2505" spans="1:10" x14ac:dyDescent="0.25">
      <c r="A2505"/>
      <c r="B2505" s="17"/>
      <c r="C2505" s="19">
        <v>2015</v>
      </c>
      <c r="D2505" s="30" t="s">
        <v>1868</v>
      </c>
      <c r="E2505" s="10">
        <v>478463</v>
      </c>
      <c r="F2505" s="10">
        <v>237904.40000000002</v>
      </c>
      <c r="G2505" s="10">
        <v>203843.59999999998</v>
      </c>
      <c r="H2505" s="11" t="s">
        <v>147</v>
      </c>
      <c r="I2505" s="28">
        <v>190504.7</v>
      </c>
      <c r="J2505" s="28">
        <v>189767.8</v>
      </c>
    </row>
    <row r="2506" spans="1:10" x14ac:dyDescent="0.25">
      <c r="A2506"/>
      <c r="B2506" s="17"/>
      <c r="C2506" s="19">
        <v>2016</v>
      </c>
      <c r="D2506" s="30" t="s">
        <v>1868</v>
      </c>
      <c r="E2506" s="10">
        <v>869344.2</v>
      </c>
      <c r="F2506" s="10">
        <v>340503.2</v>
      </c>
      <c r="G2506" s="10">
        <v>296567.5</v>
      </c>
      <c r="H2506" s="11" t="s">
        <v>147</v>
      </c>
      <c r="I2506" s="28">
        <v>273223.7</v>
      </c>
      <c r="J2506" s="28">
        <v>272028</v>
      </c>
    </row>
    <row r="2507" spans="1:10" x14ac:dyDescent="0.25">
      <c r="A2507"/>
      <c r="B2507" s="17"/>
      <c r="C2507" s="19">
        <v>2017</v>
      </c>
      <c r="D2507" s="30" t="s">
        <v>1868</v>
      </c>
      <c r="E2507" s="10">
        <v>1109277.2</v>
      </c>
      <c r="F2507" s="10">
        <v>452451.10000000003</v>
      </c>
      <c r="G2507" s="10">
        <v>393364.4</v>
      </c>
      <c r="H2507" s="11" t="s">
        <v>147</v>
      </c>
      <c r="I2507" s="28">
        <v>364306.4</v>
      </c>
      <c r="J2507" s="28">
        <v>353702.2</v>
      </c>
    </row>
    <row r="2508" spans="1:10" x14ac:dyDescent="0.25">
      <c r="A2508"/>
      <c r="B2508" s="17"/>
      <c r="C2508" s="19">
        <v>2018</v>
      </c>
      <c r="D2508" s="30" t="s">
        <v>1868</v>
      </c>
      <c r="E2508" s="10">
        <v>1478627.4</v>
      </c>
      <c r="F2508" s="10">
        <v>726654.7</v>
      </c>
      <c r="G2508" s="10">
        <v>472334.5</v>
      </c>
      <c r="H2508" s="11" t="s">
        <v>147</v>
      </c>
      <c r="I2508" s="28">
        <v>446592.6</v>
      </c>
      <c r="J2508" s="28">
        <v>426790.1</v>
      </c>
    </row>
    <row r="2509" spans="1:10" x14ac:dyDescent="0.25">
      <c r="A2509" s="22" t="s">
        <v>903</v>
      </c>
      <c r="B2509" s="17" t="s">
        <v>904</v>
      </c>
      <c r="C2509" s="19">
        <v>2013</v>
      </c>
      <c r="D2509" s="30" t="s">
        <v>1868</v>
      </c>
      <c r="E2509" s="10">
        <v>589451</v>
      </c>
      <c r="F2509" s="10">
        <v>49383.9</v>
      </c>
      <c r="G2509" s="10">
        <v>14412</v>
      </c>
      <c r="H2509" s="11" t="s">
        <v>147</v>
      </c>
      <c r="I2509" s="28">
        <v>8449.9</v>
      </c>
      <c r="J2509" s="28">
        <v>7895.1</v>
      </c>
    </row>
    <row r="2510" spans="1:10" x14ac:dyDescent="0.25">
      <c r="A2510"/>
      <c r="B2510" s="17"/>
      <c r="C2510" s="19">
        <v>2014</v>
      </c>
      <c r="D2510" s="30" t="s">
        <v>1868</v>
      </c>
      <c r="E2510" s="10">
        <v>790523.8</v>
      </c>
      <c r="F2510" s="10">
        <v>48716.800000000003</v>
      </c>
      <c r="G2510" s="10">
        <v>14514.800000000001</v>
      </c>
      <c r="H2510" s="11" t="s">
        <v>147</v>
      </c>
      <c r="I2510" s="28">
        <v>9638.4</v>
      </c>
      <c r="J2510" s="28">
        <v>8383.2000000000007</v>
      </c>
    </row>
    <row r="2511" spans="1:10" x14ac:dyDescent="0.25">
      <c r="A2511"/>
      <c r="B2511" s="17"/>
      <c r="C2511" s="19">
        <v>2015</v>
      </c>
      <c r="D2511" s="30" t="s">
        <v>1868</v>
      </c>
      <c r="E2511" s="10">
        <v>803280.2</v>
      </c>
      <c r="F2511" s="10">
        <v>42238.3</v>
      </c>
      <c r="G2511" s="10">
        <v>18933.900000000001</v>
      </c>
      <c r="H2511" s="11" t="s">
        <v>147</v>
      </c>
      <c r="I2511" s="28">
        <v>12066.5</v>
      </c>
      <c r="J2511" s="28">
        <v>10151</v>
      </c>
    </row>
    <row r="2512" spans="1:10" x14ac:dyDescent="0.25">
      <c r="A2512"/>
      <c r="B2512" s="17"/>
      <c r="C2512" s="19">
        <v>2016</v>
      </c>
      <c r="D2512" s="30" t="s">
        <v>1868</v>
      </c>
      <c r="E2512" s="10">
        <v>1013028.2999999999</v>
      </c>
      <c r="F2512" s="10">
        <v>76211.8</v>
      </c>
      <c r="G2512" s="10">
        <v>26474.399999999998</v>
      </c>
      <c r="H2512" s="11" t="s">
        <v>147</v>
      </c>
      <c r="I2512" s="28">
        <v>24374.2</v>
      </c>
      <c r="J2512" s="28">
        <v>19795.599999999999</v>
      </c>
    </row>
    <row r="2513" spans="1:10" x14ac:dyDescent="0.25">
      <c r="A2513"/>
      <c r="B2513" s="17"/>
      <c r="C2513" s="19">
        <v>2017</v>
      </c>
      <c r="D2513" s="30" t="s">
        <v>1868</v>
      </c>
      <c r="E2513" s="10">
        <v>1324972.6000000001</v>
      </c>
      <c r="F2513" s="10">
        <v>60721.2</v>
      </c>
      <c r="G2513" s="10">
        <v>32040.5</v>
      </c>
      <c r="H2513" s="11" t="s">
        <v>147</v>
      </c>
      <c r="I2513" s="28">
        <v>28207.1</v>
      </c>
      <c r="J2513" s="28">
        <v>27641.200000000001</v>
      </c>
    </row>
    <row r="2514" spans="1:10" x14ac:dyDescent="0.25">
      <c r="A2514"/>
      <c r="B2514" s="17"/>
      <c r="C2514" s="19">
        <v>2018</v>
      </c>
      <c r="D2514" s="30" t="s">
        <v>1868</v>
      </c>
      <c r="E2514" s="10">
        <v>1513485.9</v>
      </c>
      <c r="F2514" s="10">
        <v>44828</v>
      </c>
      <c r="G2514" s="10">
        <v>30414.799999999999</v>
      </c>
      <c r="H2514" s="11" t="s">
        <v>147</v>
      </c>
      <c r="I2514" s="28">
        <v>28363.8</v>
      </c>
      <c r="J2514" s="28">
        <v>27424.6</v>
      </c>
    </row>
    <row r="2515" spans="1:10" x14ac:dyDescent="0.25">
      <c r="A2515" s="22" t="s">
        <v>905</v>
      </c>
      <c r="B2515" s="17" t="s">
        <v>906</v>
      </c>
      <c r="C2515" s="19">
        <v>2013</v>
      </c>
      <c r="D2515" s="30" t="s">
        <v>1868</v>
      </c>
      <c r="E2515" s="34" t="s">
        <v>1867</v>
      </c>
      <c r="F2515" s="34" t="s">
        <v>1867</v>
      </c>
      <c r="G2515" s="10">
        <v>790456.2</v>
      </c>
      <c r="H2515" s="11" t="s">
        <v>1867</v>
      </c>
      <c r="I2515" s="11" t="s">
        <v>1867</v>
      </c>
      <c r="J2515" s="28">
        <v>654915.9</v>
      </c>
    </row>
    <row r="2516" spans="1:10" x14ac:dyDescent="0.25">
      <c r="A2516"/>
      <c r="B2516" s="17"/>
      <c r="C2516" s="19">
        <v>2014</v>
      </c>
      <c r="D2516" s="30" t="s">
        <v>1868</v>
      </c>
      <c r="E2516" s="10">
        <v>3699836.3</v>
      </c>
      <c r="F2516" s="10">
        <v>1375513.5</v>
      </c>
      <c r="G2516" s="10">
        <v>802292.39999999991</v>
      </c>
      <c r="H2516" s="28">
        <v>64495.5</v>
      </c>
      <c r="I2516" s="28">
        <v>703435.6</v>
      </c>
      <c r="J2516" s="28">
        <v>629190.19999999995</v>
      </c>
    </row>
    <row r="2517" spans="1:10" x14ac:dyDescent="0.25">
      <c r="A2517"/>
      <c r="B2517" s="17"/>
      <c r="C2517" s="19">
        <v>2015</v>
      </c>
      <c r="D2517" s="30" t="s">
        <v>1868</v>
      </c>
      <c r="E2517" s="10">
        <v>4350295.3000000007</v>
      </c>
      <c r="F2517" s="10">
        <v>1432586.2000000002</v>
      </c>
      <c r="G2517" s="10">
        <v>855372.5</v>
      </c>
      <c r="H2517" s="28">
        <v>72328.399999999994</v>
      </c>
      <c r="I2517" s="28">
        <v>718585</v>
      </c>
      <c r="J2517" s="28">
        <v>693423.1</v>
      </c>
    </row>
    <row r="2518" spans="1:10" x14ac:dyDescent="0.25">
      <c r="A2518"/>
      <c r="B2518" s="17"/>
      <c r="C2518" s="19">
        <v>2016</v>
      </c>
      <c r="D2518" s="30" t="s">
        <v>1868</v>
      </c>
      <c r="E2518" s="10">
        <v>4916903.8</v>
      </c>
      <c r="F2518" s="10">
        <v>2043402.3</v>
      </c>
      <c r="G2518" s="10">
        <v>1250940</v>
      </c>
      <c r="H2518" s="28">
        <v>88629.7</v>
      </c>
      <c r="I2518" s="28">
        <v>990687.7</v>
      </c>
      <c r="J2518" s="28">
        <v>941964.6</v>
      </c>
    </row>
    <row r="2519" spans="1:10" x14ac:dyDescent="0.25">
      <c r="A2519"/>
      <c r="B2519" s="17"/>
      <c r="C2519" s="19">
        <v>2017</v>
      </c>
      <c r="D2519" s="30" t="s">
        <v>1868</v>
      </c>
      <c r="E2519" s="10">
        <v>7857129.6000000006</v>
      </c>
      <c r="F2519" s="10">
        <v>2491524.7999999998</v>
      </c>
      <c r="G2519" s="10">
        <v>1549980.8</v>
      </c>
      <c r="H2519" s="28">
        <v>121510.9</v>
      </c>
      <c r="I2519" s="28">
        <v>1369732.1</v>
      </c>
      <c r="J2519" s="28">
        <v>1271290.6000000001</v>
      </c>
    </row>
    <row r="2520" spans="1:10" x14ac:dyDescent="0.25">
      <c r="A2520"/>
      <c r="B2520" s="17"/>
      <c r="C2520" s="19">
        <v>2018</v>
      </c>
      <c r="D2520" s="30" t="s">
        <v>1868</v>
      </c>
      <c r="E2520" s="30" t="s">
        <v>1867</v>
      </c>
      <c r="F2520" s="30" t="s">
        <v>1867</v>
      </c>
      <c r="G2520" s="10">
        <v>1865398.5</v>
      </c>
      <c r="H2520" s="11" t="s">
        <v>1867</v>
      </c>
      <c r="I2520" s="11" t="s">
        <v>1867</v>
      </c>
      <c r="J2520" s="28">
        <v>1544874.5</v>
      </c>
    </row>
    <row r="2521" spans="1:10" x14ac:dyDescent="0.25">
      <c r="A2521" s="20" t="s">
        <v>92</v>
      </c>
      <c r="B2521" s="17" t="s">
        <v>907</v>
      </c>
      <c r="C2521" s="19">
        <v>2013</v>
      </c>
      <c r="D2521" s="30" t="s">
        <v>1868</v>
      </c>
      <c r="E2521" s="34" t="s">
        <v>1867</v>
      </c>
      <c r="F2521" s="34" t="s">
        <v>1867</v>
      </c>
      <c r="G2521" s="10">
        <v>598707.69999999995</v>
      </c>
      <c r="H2521" s="11" t="s">
        <v>1867</v>
      </c>
      <c r="I2521" s="11" t="s">
        <v>1867</v>
      </c>
      <c r="J2521" s="28">
        <v>378564.5</v>
      </c>
    </row>
    <row r="2522" spans="1:10" x14ac:dyDescent="0.25">
      <c r="A2522"/>
      <c r="B2522" s="17"/>
      <c r="C2522" s="19">
        <v>2014</v>
      </c>
      <c r="D2522" s="30" t="s">
        <v>1868</v>
      </c>
      <c r="E2522" s="29" t="s">
        <v>1867</v>
      </c>
      <c r="F2522" s="10">
        <v>1295698</v>
      </c>
      <c r="G2522" s="10">
        <v>626045.30000000005</v>
      </c>
      <c r="H2522" s="11" t="s">
        <v>1867</v>
      </c>
      <c r="I2522" s="11" t="s">
        <v>1867</v>
      </c>
      <c r="J2522" s="28">
        <v>370534.3</v>
      </c>
    </row>
    <row r="2523" spans="1:10" x14ac:dyDescent="0.25">
      <c r="A2523"/>
      <c r="B2523" s="17"/>
      <c r="C2523" s="19">
        <v>2015</v>
      </c>
      <c r="D2523" s="30" t="s">
        <v>1868</v>
      </c>
      <c r="E2523" s="33" t="s">
        <v>1867</v>
      </c>
      <c r="F2523" s="33" t="s">
        <v>1867</v>
      </c>
      <c r="G2523" s="10">
        <v>797023.6</v>
      </c>
      <c r="H2523" s="11" t="s">
        <v>1867</v>
      </c>
      <c r="I2523" s="11" t="s">
        <v>1867</v>
      </c>
      <c r="J2523" s="28">
        <v>441272.8</v>
      </c>
    </row>
    <row r="2524" spans="1:10" x14ac:dyDescent="0.25">
      <c r="A2524"/>
      <c r="B2524" s="17"/>
      <c r="C2524" s="19">
        <v>2016</v>
      </c>
      <c r="D2524" s="30" t="s">
        <v>1868</v>
      </c>
      <c r="E2524" s="11" t="s">
        <v>1867</v>
      </c>
      <c r="F2524" s="33" t="s">
        <v>1867</v>
      </c>
      <c r="G2524" s="10">
        <v>1054853.7000000002</v>
      </c>
      <c r="H2524" s="11" t="s">
        <v>1867</v>
      </c>
      <c r="I2524" s="11" t="s">
        <v>1867</v>
      </c>
      <c r="J2524" s="28">
        <v>661106.30000000005</v>
      </c>
    </row>
    <row r="2525" spans="1:10" x14ac:dyDescent="0.25">
      <c r="A2525"/>
      <c r="B2525" s="17"/>
      <c r="C2525" s="19">
        <v>2017</v>
      </c>
      <c r="D2525" s="30" t="s">
        <v>1868</v>
      </c>
      <c r="E2525" s="33" t="s">
        <v>1867</v>
      </c>
      <c r="F2525" s="33" t="s">
        <v>1867</v>
      </c>
      <c r="G2525" s="10">
        <v>1428291.4</v>
      </c>
      <c r="H2525" s="11" t="s">
        <v>1867</v>
      </c>
      <c r="I2525" s="11" t="s">
        <v>1867</v>
      </c>
      <c r="J2525" s="28">
        <v>897878.1</v>
      </c>
    </row>
    <row r="2526" spans="1:10" x14ac:dyDescent="0.25">
      <c r="A2526"/>
      <c r="B2526" s="17"/>
      <c r="C2526" s="19">
        <v>2018</v>
      </c>
      <c r="D2526" s="30" t="s">
        <v>1868</v>
      </c>
      <c r="E2526" s="10">
        <v>5185523.7</v>
      </c>
      <c r="F2526" s="10">
        <v>3629934.1</v>
      </c>
      <c r="G2526" s="10">
        <v>1770537.9</v>
      </c>
      <c r="H2526" s="11" t="s">
        <v>147</v>
      </c>
      <c r="I2526" s="28">
        <v>1190435.6000000001</v>
      </c>
      <c r="J2526" s="28">
        <v>1076545.3</v>
      </c>
    </row>
    <row r="2527" spans="1:10" x14ac:dyDescent="0.25">
      <c r="A2527" s="21" t="s">
        <v>908</v>
      </c>
      <c r="B2527" s="17" t="s">
        <v>909</v>
      </c>
      <c r="C2527" s="19">
        <v>2013</v>
      </c>
      <c r="D2527" s="30" t="s">
        <v>1868</v>
      </c>
      <c r="E2527" s="34" t="s">
        <v>1867</v>
      </c>
      <c r="F2527" s="34" t="s">
        <v>1867</v>
      </c>
      <c r="G2527" s="10">
        <v>144735.79999999999</v>
      </c>
      <c r="H2527" s="11" t="s">
        <v>1867</v>
      </c>
      <c r="I2527" s="11" t="s">
        <v>1867</v>
      </c>
      <c r="J2527" s="28">
        <v>107662.6</v>
      </c>
    </row>
    <row r="2528" spans="1:10" x14ac:dyDescent="0.25">
      <c r="A2528"/>
      <c r="B2528" s="17"/>
      <c r="C2528" s="19">
        <v>2014</v>
      </c>
      <c r="D2528" s="30" t="s">
        <v>1868</v>
      </c>
      <c r="E2528" s="29" t="s">
        <v>1867</v>
      </c>
      <c r="F2528" s="10">
        <v>297486.2</v>
      </c>
      <c r="G2528" s="10">
        <v>135545.90000000002</v>
      </c>
      <c r="H2528" s="11" t="s">
        <v>1867</v>
      </c>
      <c r="I2528" s="11" t="s">
        <v>1867</v>
      </c>
      <c r="J2528" s="28">
        <v>104329.70000000001</v>
      </c>
    </row>
    <row r="2529" spans="1:10" x14ac:dyDescent="0.25">
      <c r="A2529"/>
      <c r="B2529" s="17"/>
      <c r="C2529" s="19">
        <v>2015</v>
      </c>
      <c r="D2529" s="30" t="s">
        <v>1868</v>
      </c>
      <c r="E2529" s="33" t="s">
        <v>1867</v>
      </c>
      <c r="F2529" s="33" t="s">
        <v>1867</v>
      </c>
      <c r="G2529" s="10">
        <v>150812.29999999999</v>
      </c>
      <c r="H2529" s="11" t="s">
        <v>1867</v>
      </c>
      <c r="I2529" s="11" t="s">
        <v>1867</v>
      </c>
      <c r="J2529" s="28">
        <f>113690.5-0.1</f>
        <v>113690.4</v>
      </c>
    </row>
    <row r="2530" spans="1:10" x14ac:dyDescent="0.25">
      <c r="A2530"/>
      <c r="B2530" s="17"/>
      <c r="C2530" s="19">
        <v>2016</v>
      </c>
      <c r="D2530" s="30" t="s">
        <v>1868</v>
      </c>
      <c r="E2530" s="11" t="s">
        <v>1867</v>
      </c>
      <c r="F2530" s="33" t="s">
        <v>1867</v>
      </c>
      <c r="G2530" s="10">
        <v>210174.8</v>
      </c>
      <c r="H2530" s="11" t="s">
        <v>1867</v>
      </c>
      <c r="I2530" s="11" t="s">
        <v>1867</v>
      </c>
      <c r="J2530" s="28">
        <v>163057</v>
      </c>
    </row>
    <row r="2531" spans="1:10" x14ac:dyDescent="0.25">
      <c r="A2531"/>
      <c r="B2531" s="17"/>
      <c r="C2531" s="19">
        <v>2017</v>
      </c>
      <c r="D2531" s="30" t="s">
        <v>1868</v>
      </c>
      <c r="E2531" s="33" t="s">
        <v>1867</v>
      </c>
      <c r="F2531" s="33" t="s">
        <v>1867</v>
      </c>
      <c r="G2531" s="10">
        <v>246047.9</v>
      </c>
      <c r="H2531" s="11" t="s">
        <v>1867</v>
      </c>
      <c r="I2531" s="11" t="s">
        <v>1867</v>
      </c>
      <c r="J2531" s="28">
        <v>203137.8</v>
      </c>
    </row>
    <row r="2532" spans="1:10" x14ac:dyDescent="0.25">
      <c r="A2532"/>
      <c r="B2532" s="17"/>
      <c r="C2532" s="19">
        <v>2018</v>
      </c>
      <c r="D2532" s="30" t="s">
        <v>1868</v>
      </c>
      <c r="E2532" s="10">
        <v>657610.80000000005</v>
      </c>
      <c r="F2532" s="10">
        <v>577108.80000000005</v>
      </c>
      <c r="G2532" s="10">
        <v>301037.8</v>
      </c>
      <c r="H2532" s="11" t="s">
        <v>147</v>
      </c>
      <c r="I2532" s="28">
        <v>310472.09999999998</v>
      </c>
      <c r="J2532" s="28">
        <v>252256</v>
      </c>
    </row>
    <row r="2533" spans="1:10" x14ac:dyDescent="0.25">
      <c r="A2533" s="22" t="s">
        <v>910</v>
      </c>
      <c r="B2533" s="17" t="s">
        <v>911</v>
      </c>
      <c r="C2533" s="19">
        <v>2013</v>
      </c>
      <c r="D2533" s="30" t="s">
        <v>1868</v>
      </c>
      <c r="E2533" s="30" t="s">
        <v>1868</v>
      </c>
      <c r="F2533" s="10">
        <v>2267.6999999999998</v>
      </c>
      <c r="G2533" s="10">
        <v>2267.6999999999998</v>
      </c>
      <c r="H2533" s="11" t="s">
        <v>147</v>
      </c>
      <c r="I2533" s="28">
        <v>893.9</v>
      </c>
      <c r="J2533" s="28">
        <v>893.9</v>
      </c>
    </row>
    <row r="2534" spans="1:10" x14ac:dyDescent="0.25">
      <c r="A2534"/>
      <c r="B2534" s="17"/>
      <c r="C2534" s="19">
        <v>2014</v>
      </c>
      <c r="D2534" s="30" t="s">
        <v>1868</v>
      </c>
      <c r="E2534" s="30" t="s">
        <v>1868</v>
      </c>
      <c r="F2534" s="10">
        <v>1773.6</v>
      </c>
      <c r="G2534" s="10">
        <v>1773.6</v>
      </c>
      <c r="H2534" s="11" t="s">
        <v>147</v>
      </c>
      <c r="I2534" s="29" t="s">
        <v>1867</v>
      </c>
      <c r="J2534" s="29" t="s">
        <v>1867</v>
      </c>
    </row>
    <row r="2535" spans="1:10" x14ac:dyDescent="0.25">
      <c r="A2535"/>
      <c r="B2535" s="17"/>
      <c r="C2535" s="19">
        <v>2015</v>
      </c>
      <c r="D2535" s="30" t="s">
        <v>1868</v>
      </c>
      <c r="E2535" s="30" t="s">
        <v>1868</v>
      </c>
      <c r="F2535" s="10">
        <v>2337.1</v>
      </c>
      <c r="G2535" s="10">
        <v>2337.1</v>
      </c>
      <c r="H2535" s="11" t="s">
        <v>147</v>
      </c>
      <c r="I2535" s="28">
        <v>981.4</v>
      </c>
      <c r="J2535" s="28">
        <v>981.4</v>
      </c>
    </row>
    <row r="2536" spans="1:10" x14ac:dyDescent="0.25">
      <c r="A2536"/>
      <c r="B2536" s="17"/>
      <c r="C2536" s="19">
        <v>2016</v>
      </c>
      <c r="D2536" s="30" t="s">
        <v>1868</v>
      </c>
      <c r="E2536" s="30" t="s">
        <v>1868</v>
      </c>
      <c r="F2536" s="10">
        <v>2168.1999999999998</v>
      </c>
      <c r="G2536" s="10">
        <v>2168.1999999999998</v>
      </c>
      <c r="H2536" s="11" t="s">
        <v>147</v>
      </c>
      <c r="I2536" s="33" t="s">
        <v>1867</v>
      </c>
      <c r="J2536" s="33" t="s">
        <v>1867</v>
      </c>
    </row>
    <row r="2537" spans="1:10" x14ac:dyDescent="0.25">
      <c r="A2537"/>
      <c r="B2537" s="17"/>
      <c r="C2537" s="19">
        <v>2017</v>
      </c>
      <c r="D2537" s="30" t="s">
        <v>1868</v>
      </c>
      <c r="E2537" s="30" t="s">
        <v>1868</v>
      </c>
      <c r="F2537" s="10">
        <v>3063.7</v>
      </c>
      <c r="G2537" s="10">
        <v>3063.7</v>
      </c>
      <c r="H2537" s="11" t="s">
        <v>147</v>
      </c>
      <c r="I2537" s="33" t="s">
        <v>1867</v>
      </c>
      <c r="J2537" s="33" t="s">
        <v>1867</v>
      </c>
    </row>
    <row r="2538" spans="1:10" x14ac:dyDescent="0.25">
      <c r="A2538"/>
      <c r="B2538" s="17"/>
      <c r="C2538" s="19">
        <v>2018</v>
      </c>
      <c r="D2538" s="30" t="s">
        <v>1868</v>
      </c>
      <c r="E2538" s="30" t="s">
        <v>1868</v>
      </c>
      <c r="F2538" s="10">
        <v>2485.5</v>
      </c>
      <c r="G2538" s="10">
        <v>2485.5</v>
      </c>
      <c r="H2538" s="11" t="s">
        <v>147</v>
      </c>
      <c r="I2538" s="33" t="s">
        <v>1867</v>
      </c>
      <c r="J2538" s="33" t="s">
        <v>1867</v>
      </c>
    </row>
    <row r="2539" spans="1:10" x14ac:dyDescent="0.25">
      <c r="A2539" s="22" t="s">
        <v>912</v>
      </c>
      <c r="B2539" s="17" t="s">
        <v>913</v>
      </c>
      <c r="C2539" s="19">
        <v>2013</v>
      </c>
      <c r="D2539" s="30" t="s">
        <v>1868</v>
      </c>
      <c r="E2539" s="34" t="s">
        <v>1867</v>
      </c>
      <c r="F2539" s="34" t="s">
        <v>1867</v>
      </c>
      <c r="G2539" s="10">
        <v>130060.79999999999</v>
      </c>
      <c r="H2539" s="11" t="s">
        <v>1867</v>
      </c>
      <c r="I2539" s="11" t="s">
        <v>1867</v>
      </c>
      <c r="J2539" s="28">
        <f>95000.6-0.1</f>
        <v>95000.5</v>
      </c>
    </row>
    <row r="2540" spans="1:10" x14ac:dyDescent="0.25">
      <c r="A2540"/>
      <c r="B2540" s="17"/>
      <c r="C2540" s="19">
        <v>2014</v>
      </c>
      <c r="D2540" s="30" t="s">
        <v>1868</v>
      </c>
      <c r="E2540" s="29" t="s">
        <v>1867</v>
      </c>
      <c r="F2540" s="10">
        <v>283082.89999999997</v>
      </c>
      <c r="G2540" s="10">
        <v>121142.6</v>
      </c>
      <c r="H2540" s="11" t="s">
        <v>1867</v>
      </c>
      <c r="I2540" s="11" t="s">
        <v>1867</v>
      </c>
      <c r="J2540" s="28">
        <v>92660.700000000012</v>
      </c>
    </row>
    <row r="2541" spans="1:10" x14ac:dyDescent="0.25">
      <c r="A2541"/>
      <c r="B2541" s="17"/>
      <c r="C2541" s="19">
        <v>2015</v>
      </c>
      <c r="D2541" s="30" t="s">
        <v>1868</v>
      </c>
      <c r="E2541" s="33" t="s">
        <v>1867</v>
      </c>
      <c r="F2541" s="33" t="s">
        <v>1867</v>
      </c>
      <c r="G2541" s="10">
        <v>133441.1</v>
      </c>
      <c r="H2541" s="11" t="s">
        <v>1867</v>
      </c>
      <c r="I2541" s="11" t="s">
        <v>1867</v>
      </c>
      <c r="J2541" s="28">
        <f>99267.4-0.2</f>
        <v>99267.199999999997</v>
      </c>
    </row>
    <row r="2542" spans="1:10" x14ac:dyDescent="0.25">
      <c r="A2542"/>
      <c r="B2542" s="17"/>
      <c r="C2542" s="19">
        <v>2016</v>
      </c>
      <c r="D2542" s="30" t="s">
        <v>1868</v>
      </c>
      <c r="E2542" s="11" t="s">
        <v>1867</v>
      </c>
      <c r="F2542" s="33" t="s">
        <v>1867</v>
      </c>
      <c r="G2542" s="10">
        <v>186290.5</v>
      </c>
      <c r="H2542" s="11" t="s">
        <v>1867</v>
      </c>
      <c r="I2542" s="11" t="s">
        <v>1867</v>
      </c>
      <c r="J2542" s="28">
        <v>141888.1</v>
      </c>
    </row>
    <row r="2543" spans="1:10" x14ac:dyDescent="0.25">
      <c r="A2543"/>
      <c r="B2543" s="17"/>
      <c r="C2543" s="19">
        <v>2017</v>
      </c>
      <c r="D2543" s="30" t="s">
        <v>1868</v>
      </c>
      <c r="E2543" s="33" t="s">
        <v>1867</v>
      </c>
      <c r="F2543" s="33" t="s">
        <v>1867</v>
      </c>
      <c r="G2543" s="10">
        <v>218455.4</v>
      </c>
      <c r="H2543" s="11" t="s">
        <v>1867</v>
      </c>
      <c r="I2543" s="11" t="s">
        <v>1867</v>
      </c>
      <c r="J2543" s="28">
        <v>178216.5</v>
      </c>
    </row>
    <row r="2544" spans="1:10" x14ac:dyDescent="0.25">
      <c r="A2544"/>
      <c r="B2544" s="17"/>
      <c r="C2544" s="19">
        <v>2018</v>
      </c>
      <c r="D2544" s="30" t="s">
        <v>1868</v>
      </c>
      <c r="E2544" s="10">
        <v>657610.80000000005</v>
      </c>
      <c r="F2544" s="10">
        <v>530627.6</v>
      </c>
      <c r="G2544" s="10">
        <v>263333.40000000002</v>
      </c>
      <c r="H2544" s="11" t="s">
        <v>147</v>
      </c>
      <c r="I2544" s="28">
        <v>274475.5</v>
      </c>
      <c r="J2544" s="28">
        <v>216668.4</v>
      </c>
    </row>
    <row r="2545" spans="1:10" x14ac:dyDescent="0.25">
      <c r="A2545" s="22" t="s">
        <v>914</v>
      </c>
      <c r="B2545" s="17" t="s">
        <v>915</v>
      </c>
      <c r="C2545" s="19">
        <v>2013</v>
      </c>
      <c r="D2545" s="30" t="s">
        <v>1868</v>
      </c>
      <c r="E2545" s="30" t="s">
        <v>1868</v>
      </c>
      <c r="F2545" s="10">
        <v>12407.300000000001</v>
      </c>
      <c r="G2545" s="10">
        <v>12407.300000000001</v>
      </c>
      <c r="H2545" s="11" t="s">
        <v>147</v>
      </c>
      <c r="I2545" s="28">
        <v>11768.2</v>
      </c>
      <c r="J2545" s="28">
        <v>11768.2</v>
      </c>
    </row>
    <row r="2546" spans="1:10" x14ac:dyDescent="0.25">
      <c r="A2546"/>
      <c r="B2546" s="17"/>
      <c r="C2546" s="19">
        <v>2014</v>
      </c>
      <c r="D2546" s="30" t="s">
        <v>1868</v>
      </c>
      <c r="E2546" s="30" t="s">
        <v>1868</v>
      </c>
      <c r="F2546" s="10">
        <v>12629.7</v>
      </c>
      <c r="G2546" s="10">
        <v>12629.7</v>
      </c>
      <c r="H2546" s="11" t="s">
        <v>147</v>
      </c>
      <c r="I2546" s="29" t="s">
        <v>1867</v>
      </c>
      <c r="J2546" s="29" t="s">
        <v>1867</v>
      </c>
    </row>
    <row r="2547" spans="1:10" x14ac:dyDescent="0.25">
      <c r="A2547"/>
      <c r="B2547" s="17"/>
      <c r="C2547" s="19">
        <v>2015</v>
      </c>
      <c r="D2547" s="30" t="s">
        <v>1868</v>
      </c>
      <c r="E2547" s="30" t="s">
        <v>1868</v>
      </c>
      <c r="F2547" s="10">
        <v>15034.099999999999</v>
      </c>
      <c r="G2547" s="10">
        <v>15034.099999999999</v>
      </c>
      <c r="H2547" s="11" t="s">
        <v>147</v>
      </c>
      <c r="I2547" s="28">
        <v>13441.8</v>
      </c>
      <c r="J2547" s="28">
        <v>13441.8</v>
      </c>
    </row>
    <row r="2548" spans="1:10" x14ac:dyDescent="0.25">
      <c r="A2548"/>
      <c r="B2548" s="17"/>
      <c r="C2548" s="19">
        <v>2016</v>
      </c>
      <c r="D2548" s="30" t="s">
        <v>1868</v>
      </c>
      <c r="E2548" s="30" t="s">
        <v>1868</v>
      </c>
      <c r="F2548" s="10">
        <v>22922.799999999999</v>
      </c>
      <c r="G2548" s="10">
        <v>21716.1</v>
      </c>
      <c r="H2548" s="11" t="s">
        <v>147</v>
      </c>
      <c r="I2548" s="33" t="s">
        <v>1867</v>
      </c>
      <c r="J2548" s="33" t="s">
        <v>1867</v>
      </c>
    </row>
    <row r="2549" spans="1:10" x14ac:dyDescent="0.25">
      <c r="A2549"/>
      <c r="B2549" s="17"/>
      <c r="C2549" s="19">
        <v>2017</v>
      </c>
      <c r="D2549" s="30" t="s">
        <v>1868</v>
      </c>
      <c r="E2549" s="30" t="s">
        <v>1868</v>
      </c>
      <c r="F2549" s="10">
        <v>33195.600000000006</v>
      </c>
      <c r="G2549" s="10">
        <v>24528.800000000003</v>
      </c>
      <c r="H2549" s="11" t="s">
        <v>147</v>
      </c>
      <c r="I2549" s="33" t="s">
        <v>1867</v>
      </c>
      <c r="J2549" s="33" t="s">
        <v>1867</v>
      </c>
    </row>
    <row r="2550" spans="1:10" x14ac:dyDescent="0.25">
      <c r="A2550"/>
      <c r="B2550" s="17"/>
      <c r="C2550" s="19">
        <v>2018</v>
      </c>
      <c r="D2550" s="30" t="s">
        <v>1868</v>
      </c>
      <c r="E2550" s="30" t="s">
        <v>1868</v>
      </c>
      <c r="F2550" s="10">
        <v>43995.7</v>
      </c>
      <c r="G2550" s="10">
        <v>35218.9</v>
      </c>
      <c r="H2550" s="11" t="s">
        <v>147</v>
      </c>
      <c r="I2550" s="33" t="s">
        <v>1867</v>
      </c>
      <c r="J2550" s="33" t="s">
        <v>1867</v>
      </c>
    </row>
    <row r="2551" spans="1:10" x14ac:dyDescent="0.25">
      <c r="A2551" s="21" t="s">
        <v>916</v>
      </c>
      <c r="B2551" s="17" t="s">
        <v>917</v>
      </c>
      <c r="C2551" s="19">
        <v>2013</v>
      </c>
      <c r="D2551" s="30" t="s">
        <v>1868</v>
      </c>
      <c r="E2551" s="30" t="s">
        <v>1868</v>
      </c>
      <c r="F2551" s="10">
        <v>7753.3</v>
      </c>
      <c r="G2551" s="10">
        <v>1252.5999999999999</v>
      </c>
      <c r="H2551" s="11" t="s">
        <v>147</v>
      </c>
      <c r="I2551" s="28">
        <v>614.1</v>
      </c>
      <c r="J2551" s="28">
        <v>614.1</v>
      </c>
    </row>
    <row r="2552" spans="1:10" x14ac:dyDescent="0.25">
      <c r="A2552"/>
      <c r="B2552" s="17"/>
      <c r="C2552" s="19">
        <v>2014</v>
      </c>
      <c r="D2552" s="30" t="s">
        <v>1868</v>
      </c>
      <c r="E2552" s="30" t="s">
        <v>1868</v>
      </c>
      <c r="F2552" s="10">
        <v>9574.7999999999993</v>
      </c>
      <c r="G2552" s="10">
        <v>1821.5</v>
      </c>
      <c r="H2552" s="11" t="s">
        <v>147</v>
      </c>
      <c r="I2552" s="28">
        <v>623.29999999999995</v>
      </c>
      <c r="J2552" s="28">
        <v>623.29999999999995</v>
      </c>
    </row>
    <row r="2553" spans="1:10" x14ac:dyDescent="0.25">
      <c r="A2553"/>
      <c r="B2553" s="17"/>
      <c r="C2553" s="19">
        <v>2015</v>
      </c>
      <c r="D2553" s="30" t="s">
        <v>1868</v>
      </c>
      <c r="E2553" s="30" t="s">
        <v>1868</v>
      </c>
      <c r="F2553" s="10">
        <v>20067.900000000001</v>
      </c>
      <c r="G2553" s="10">
        <v>4681.3</v>
      </c>
      <c r="H2553" s="11" t="s">
        <v>147</v>
      </c>
      <c r="I2553" s="28">
        <v>909.2</v>
      </c>
      <c r="J2553" s="28">
        <v>909.2</v>
      </c>
    </row>
    <row r="2554" spans="1:10" x14ac:dyDescent="0.25">
      <c r="A2554"/>
      <c r="B2554" s="17"/>
      <c r="C2554" s="19">
        <v>2016</v>
      </c>
      <c r="D2554" s="30" t="s">
        <v>1868</v>
      </c>
      <c r="E2554" s="30" t="s">
        <v>1868</v>
      </c>
      <c r="F2554" s="10">
        <v>17567</v>
      </c>
      <c r="G2554" s="10">
        <v>6330.4</v>
      </c>
      <c r="H2554" s="11" t="s">
        <v>147</v>
      </c>
      <c r="I2554" s="28">
        <v>1999.1</v>
      </c>
      <c r="J2554" s="28">
        <v>1999.1</v>
      </c>
    </row>
    <row r="2555" spans="1:10" x14ac:dyDescent="0.25">
      <c r="A2555"/>
      <c r="B2555" s="17"/>
      <c r="C2555" s="19">
        <v>2017</v>
      </c>
      <c r="D2555" s="30" t="s">
        <v>1868</v>
      </c>
      <c r="E2555" s="30" t="s">
        <v>1868</v>
      </c>
      <c r="F2555" s="10">
        <v>17929.3</v>
      </c>
      <c r="G2555" s="10">
        <v>5730</v>
      </c>
      <c r="H2555" s="11" t="s">
        <v>147</v>
      </c>
      <c r="I2555" s="33" t="s">
        <v>1867</v>
      </c>
      <c r="J2555" s="33" t="s">
        <v>1867</v>
      </c>
    </row>
    <row r="2556" spans="1:10" x14ac:dyDescent="0.25">
      <c r="A2556"/>
      <c r="B2556" s="17"/>
      <c r="C2556" s="19">
        <v>2018</v>
      </c>
      <c r="D2556" s="30" t="s">
        <v>1868</v>
      </c>
      <c r="E2556" s="30" t="s">
        <v>1868</v>
      </c>
      <c r="F2556" s="10">
        <v>18592.600000000002</v>
      </c>
      <c r="G2556" s="30" t="s">
        <v>1867</v>
      </c>
      <c r="H2556" s="11" t="s">
        <v>147</v>
      </c>
      <c r="I2556" s="33" t="s">
        <v>1867</v>
      </c>
      <c r="J2556" s="33" t="s">
        <v>1867</v>
      </c>
    </row>
    <row r="2557" spans="1:10" x14ac:dyDescent="0.25">
      <c r="A2557" s="22" t="s">
        <v>916</v>
      </c>
      <c r="B2557" s="17" t="s">
        <v>918</v>
      </c>
      <c r="C2557" s="19">
        <v>2013</v>
      </c>
      <c r="D2557" s="30" t="s">
        <v>1868</v>
      </c>
      <c r="E2557" s="30" t="s">
        <v>1868</v>
      </c>
      <c r="F2557" s="10">
        <v>7753.3</v>
      </c>
      <c r="G2557" s="10">
        <v>1252.5999999999999</v>
      </c>
      <c r="H2557" s="11" t="s">
        <v>147</v>
      </c>
      <c r="I2557" s="28">
        <v>614.1</v>
      </c>
      <c r="J2557" s="28">
        <v>614.1</v>
      </c>
    </row>
    <row r="2558" spans="1:10" x14ac:dyDescent="0.25">
      <c r="A2558"/>
      <c r="B2558" s="17"/>
      <c r="C2558" s="19">
        <v>2014</v>
      </c>
      <c r="D2558" s="30" t="s">
        <v>1868</v>
      </c>
      <c r="E2558" s="30" t="s">
        <v>1868</v>
      </c>
      <c r="F2558" s="10">
        <v>9574.7999999999993</v>
      </c>
      <c r="G2558" s="10">
        <v>1821.5</v>
      </c>
      <c r="H2558" s="11" t="s">
        <v>147</v>
      </c>
      <c r="I2558" s="28">
        <v>623.29999999999995</v>
      </c>
      <c r="J2558" s="28">
        <v>623.29999999999995</v>
      </c>
    </row>
    <row r="2559" spans="1:10" x14ac:dyDescent="0.25">
      <c r="A2559"/>
      <c r="B2559" s="17"/>
      <c r="C2559" s="19">
        <v>2015</v>
      </c>
      <c r="D2559" s="30" t="s">
        <v>1868</v>
      </c>
      <c r="E2559" s="30" t="s">
        <v>1868</v>
      </c>
      <c r="F2559" s="10">
        <v>20067.900000000001</v>
      </c>
      <c r="G2559" s="10">
        <v>4681.3</v>
      </c>
      <c r="H2559" s="11" t="s">
        <v>147</v>
      </c>
      <c r="I2559" s="28">
        <v>909.2</v>
      </c>
      <c r="J2559" s="28">
        <v>909.2</v>
      </c>
    </row>
    <row r="2560" spans="1:10" x14ac:dyDescent="0.25">
      <c r="A2560"/>
      <c r="B2560" s="17"/>
      <c r="C2560" s="19">
        <v>2016</v>
      </c>
      <c r="D2560" s="30" t="s">
        <v>1868</v>
      </c>
      <c r="E2560" s="30" t="s">
        <v>1868</v>
      </c>
      <c r="F2560" s="10">
        <v>17567</v>
      </c>
      <c r="G2560" s="10">
        <v>6330.4</v>
      </c>
      <c r="H2560" s="11" t="s">
        <v>147</v>
      </c>
      <c r="I2560" s="28">
        <v>1999.1</v>
      </c>
      <c r="J2560" s="28">
        <v>1999.1</v>
      </c>
    </row>
    <row r="2561" spans="1:10" x14ac:dyDescent="0.25">
      <c r="A2561"/>
      <c r="B2561" s="17"/>
      <c r="C2561" s="19">
        <v>2017</v>
      </c>
      <c r="D2561" s="30" t="s">
        <v>1868</v>
      </c>
      <c r="E2561" s="30" t="s">
        <v>1868</v>
      </c>
      <c r="F2561" s="10">
        <v>17929.3</v>
      </c>
      <c r="G2561" s="10">
        <v>5730</v>
      </c>
      <c r="H2561" s="11" t="s">
        <v>147</v>
      </c>
      <c r="I2561" s="33" t="s">
        <v>1867</v>
      </c>
      <c r="J2561" s="33" t="s">
        <v>1867</v>
      </c>
    </row>
    <row r="2562" spans="1:10" x14ac:dyDescent="0.25">
      <c r="A2562"/>
      <c r="B2562" s="17"/>
      <c r="C2562" s="19">
        <v>2018</v>
      </c>
      <c r="D2562" s="30" t="s">
        <v>1868</v>
      </c>
      <c r="E2562" s="30" t="s">
        <v>1868</v>
      </c>
      <c r="F2562" s="10">
        <v>18592.600000000002</v>
      </c>
      <c r="G2562" s="30" t="s">
        <v>1867</v>
      </c>
      <c r="H2562" s="11" t="s">
        <v>147</v>
      </c>
      <c r="I2562" s="33" t="s">
        <v>1867</v>
      </c>
      <c r="J2562" s="33" t="s">
        <v>1867</v>
      </c>
    </row>
    <row r="2563" spans="1:10" x14ac:dyDescent="0.25">
      <c r="A2563" s="21" t="s">
        <v>919</v>
      </c>
      <c r="B2563" s="17" t="s">
        <v>920</v>
      </c>
      <c r="C2563" s="19">
        <v>2013</v>
      </c>
      <c r="D2563" s="30" t="s">
        <v>1868</v>
      </c>
      <c r="E2563" s="10">
        <v>411885.1</v>
      </c>
      <c r="F2563" s="10">
        <v>81131.600000000006</v>
      </c>
      <c r="G2563" s="10">
        <v>42336.3</v>
      </c>
      <c r="H2563" s="11" t="s">
        <v>147</v>
      </c>
      <c r="I2563" s="28">
        <v>26953.599999999999</v>
      </c>
      <c r="J2563" s="28">
        <v>26453.3</v>
      </c>
    </row>
    <row r="2564" spans="1:10" x14ac:dyDescent="0.25">
      <c r="A2564"/>
      <c r="B2564" s="17"/>
      <c r="C2564" s="19">
        <v>2014</v>
      </c>
      <c r="D2564" s="30" t="s">
        <v>1868</v>
      </c>
      <c r="E2564" s="10">
        <v>562773.1</v>
      </c>
      <c r="F2564" s="10">
        <v>69109.7</v>
      </c>
      <c r="G2564" s="10">
        <v>41172.199999999997</v>
      </c>
      <c r="H2564" s="11" t="s">
        <v>147</v>
      </c>
      <c r="I2564" s="28">
        <v>29587</v>
      </c>
      <c r="J2564" s="28">
        <v>29587</v>
      </c>
    </row>
    <row r="2565" spans="1:10" x14ac:dyDescent="0.25">
      <c r="A2565"/>
      <c r="B2565" s="17"/>
      <c r="C2565" s="19">
        <v>2015</v>
      </c>
      <c r="D2565" s="30" t="s">
        <v>1868</v>
      </c>
      <c r="E2565" s="10">
        <v>677809</v>
      </c>
      <c r="F2565" s="10">
        <v>113012.20000000001</v>
      </c>
      <c r="G2565" s="10">
        <v>73664.2</v>
      </c>
      <c r="H2565" s="11" t="s">
        <v>147</v>
      </c>
      <c r="I2565" s="28">
        <v>51349.9</v>
      </c>
      <c r="J2565" s="28">
        <v>51349.9</v>
      </c>
    </row>
    <row r="2566" spans="1:10" x14ac:dyDescent="0.25">
      <c r="A2566"/>
      <c r="B2566" s="17"/>
      <c r="C2566" s="19">
        <v>2016</v>
      </c>
      <c r="D2566" s="30" t="s">
        <v>1868</v>
      </c>
      <c r="E2566" s="10">
        <v>787381.2</v>
      </c>
      <c r="F2566" s="10">
        <v>189379.59999999998</v>
      </c>
      <c r="G2566" s="10">
        <v>119185.9</v>
      </c>
      <c r="H2566" s="11" t="s">
        <v>147</v>
      </c>
      <c r="I2566" s="28">
        <v>81273.7</v>
      </c>
      <c r="J2566" s="28">
        <v>81273.7</v>
      </c>
    </row>
    <row r="2567" spans="1:10" x14ac:dyDescent="0.25">
      <c r="A2567"/>
      <c r="B2567" s="17"/>
      <c r="C2567" s="19">
        <v>2017</v>
      </c>
      <c r="D2567" s="30" t="s">
        <v>1868</v>
      </c>
      <c r="E2567" s="33" t="s">
        <v>1867</v>
      </c>
      <c r="F2567" s="10">
        <v>353325.19999999995</v>
      </c>
      <c r="G2567" s="10">
        <v>211634</v>
      </c>
      <c r="H2567" s="11" t="s">
        <v>147</v>
      </c>
      <c r="I2567" s="28">
        <v>121814.9</v>
      </c>
      <c r="J2567" s="33" t="s">
        <v>1867</v>
      </c>
    </row>
    <row r="2568" spans="1:10" x14ac:dyDescent="0.25">
      <c r="A2568"/>
      <c r="B2568" s="17"/>
      <c r="C2568" s="19">
        <v>2018</v>
      </c>
      <c r="D2568" s="30" t="s">
        <v>1868</v>
      </c>
      <c r="E2568" s="10">
        <v>1307946.7</v>
      </c>
      <c r="F2568" s="10">
        <v>431345.19999999995</v>
      </c>
      <c r="G2568" s="10">
        <v>230515.4</v>
      </c>
      <c r="H2568" s="11" t="s">
        <v>147</v>
      </c>
      <c r="I2568" s="33" t="s">
        <v>1867</v>
      </c>
      <c r="J2568" s="28">
        <v>148784.79999999999</v>
      </c>
    </row>
    <row r="2569" spans="1:10" x14ac:dyDescent="0.25">
      <c r="A2569" s="22" t="s">
        <v>919</v>
      </c>
      <c r="B2569" s="17" t="s">
        <v>921</v>
      </c>
      <c r="C2569" s="19">
        <v>2013</v>
      </c>
      <c r="D2569" s="30" t="s">
        <v>1868</v>
      </c>
      <c r="E2569" s="10">
        <v>411885.1</v>
      </c>
      <c r="F2569" s="10">
        <v>81131.600000000006</v>
      </c>
      <c r="G2569" s="10">
        <v>42336.3</v>
      </c>
      <c r="H2569" s="11" t="s">
        <v>147</v>
      </c>
      <c r="I2569" s="28">
        <v>26953.599999999999</v>
      </c>
      <c r="J2569" s="28">
        <v>26453.3</v>
      </c>
    </row>
    <row r="2570" spans="1:10" x14ac:dyDescent="0.25">
      <c r="A2570"/>
      <c r="B2570" s="17"/>
      <c r="C2570" s="19">
        <v>2014</v>
      </c>
      <c r="D2570" s="30" t="s">
        <v>1868</v>
      </c>
      <c r="E2570" s="10">
        <v>562773.1</v>
      </c>
      <c r="F2570" s="10">
        <v>69109.7</v>
      </c>
      <c r="G2570" s="10">
        <v>41172.199999999997</v>
      </c>
      <c r="H2570" s="11" t="s">
        <v>147</v>
      </c>
      <c r="I2570" s="28">
        <v>29587</v>
      </c>
      <c r="J2570" s="28">
        <v>29587</v>
      </c>
    </row>
    <row r="2571" spans="1:10" x14ac:dyDescent="0.25">
      <c r="A2571"/>
      <c r="B2571" s="17"/>
      <c r="C2571" s="19">
        <v>2015</v>
      </c>
      <c r="D2571" s="30" t="s">
        <v>1868</v>
      </c>
      <c r="E2571" s="10">
        <v>677809</v>
      </c>
      <c r="F2571" s="10">
        <v>113012.20000000001</v>
      </c>
      <c r="G2571" s="10">
        <v>73664.2</v>
      </c>
      <c r="H2571" s="11" t="s">
        <v>147</v>
      </c>
      <c r="I2571" s="28">
        <v>51349.9</v>
      </c>
      <c r="J2571" s="28">
        <v>51349.9</v>
      </c>
    </row>
    <row r="2572" spans="1:10" x14ac:dyDescent="0.25">
      <c r="A2572"/>
      <c r="B2572" s="17"/>
      <c r="C2572" s="19">
        <v>2016</v>
      </c>
      <c r="D2572" s="30" t="s">
        <v>1868</v>
      </c>
      <c r="E2572" s="10">
        <v>787381.2</v>
      </c>
      <c r="F2572" s="10">
        <v>189379.59999999998</v>
      </c>
      <c r="G2572" s="10">
        <v>119185.9</v>
      </c>
      <c r="H2572" s="11" t="s">
        <v>147</v>
      </c>
      <c r="I2572" s="28">
        <v>81273.7</v>
      </c>
      <c r="J2572" s="28">
        <v>81273.7</v>
      </c>
    </row>
    <row r="2573" spans="1:10" x14ac:dyDescent="0.25">
      <c r="A2573"/>
      <c r="B2573" s="17"/>
      <c r="C2573" s="19">
        <v>2017</v>
      </c>
      <c r="D2573" s="30" t="s">
        <v>1868</v>
      </c>
      <c r="E2573" s="33" t="s">
        <v>1867</v>
      </c>
      <c r="F2573" s="10">
        <v>353325.19999999995</v>
      </c>
      <c r="G2573" s="10">
        <v>211634</v>
      </c>
      <c r="H2573" s="11" t="s">
        <v>147</v>
      </c>
      <c r="I2573" s="28">
        <v>121814.9</v>
      </c>
      <c r="J2573" s="33" t="s">
        <v>1867</v>
      </c>
    </row>
    <row r="2574" spans="1:10" x14ac:dyDescent="0.25">
      <c r="A2574"/>
      <c r="B2574" s="17"/>
      <c r="C2574" s="19">
        <v>2018</v>
      </c>
      <c r="D2574" s="30" t="s">
        <v>1868</v>
      </c>
      <c r="E2574" s="10">
        <v>1307946.7</v>
      </c>
      <c r="F2574" s="10">
        <v>431345.19999999995</v>
      </c>
      <c r="G2574" s="10">
        <v>230515.4</v>
      </c>
      <c r="H2574" s="11" t="s">
        <v>147</v>
      </c>
      <c r="I2574" s="33" t="s">
        <v>1867</v>
      </c>
      <c r="J2574" s="28">
        <v>148784.79999999999</v>
      </c>
    </row>
    <row r="2575" spans="1:10" x14ac:dyDescent="0.25">
      <c r="A2575" s="21" t="s">
        <v>922</v>
      </c>
      <c r="B2575" s="17" t="s">
        <v>923</v>
      </c>
      <c r="C2575" s="19">
        <v>2013</v>
      </c>
      <c r="D2575" s="30" t="s">
        <v>1868</v>
      </c>
      <c r="E2575" s="10">
        <v>153313.9</v>
      </c>
      <c r="F2575" s="10">
        <v>152755.1</v>
      </c>
      <c r="G2575" s="10">
        <v>60274.7</v>
      </c>
      <c r="H2575" s="11" t="s">
        <v>147</v>
      </c>
      <c r="I2575" s="28">
        <v>29557.200000000001</v>
      </c>
      <c r="J2575" s="28">
        <v>28441.599999999999</v>
      </c>
    </row>
    <row r="2576" spans="1:10" x14ac:dyDescent="0.25">
      <c r="A2576"/>
      <c r="B2576" s="17"/>
      <c r="C2576" s="19">
        <v>2014</v>
      </c>
      <c r="D2576" s="30" t="s">
        <v>1868</v>
      </c>
      <c r="E2576" s="10">
        <v>173299.20000000001</v>
      </c>
      <c r="F2576" s="10">
        <v>146290.6</v>
      </c>
      <c r="G2576" s="10">
        <v>64674.7</v>
      </c>
      <c r="H2576" s="11" t="s">
        <v>147</v>
      </c>
      <c r="I2576" s="28">
        <v>23260.7</v>
      </c>
      <c r="J2576" s="28">
        <v>23067.7</v>
      </c>
    </row>
    <row r="2577" spans="1:10" x14ac:dyDescent="0.25">
      <c r="A2577"/>
      <c r="B2577" s="17"/>
      <c r="C2577" s="19">
        <v>2015</v>
      </c>
      <c r="D2577" s="30" t="s">
        <v>1868</v>
      </c>
      <c r="E2577" s="10">
        <v>289090.5</v>
      </c>
      <c r="F2577" s="10">
        <v>358397.7</v>
      </c>
      <c r="G2577" s="10">
        <v>104111.5</v>
      </c>
      <c r="H2577" s="11" t="s">
        <v>147</v>
      </c>
      <c r="I2577" s="28">
        <v>30474.799999999999</v>
      </c>
      <c r="J2577" s="28">
        <v>28989.5</v>
      </c>
    </row>
    <row r="2578" spans="1:10" x14ac:dyDescent="0.25">
      <c r="A2578"/>
      <c r="B2578" s="17"/>
      <c r="C2578" s="19">
        <v>2016</v>
      </c>
      <c r="D2578" s="30" t="s">
        <v>1868</v>
      </c>
      <c r="E2578" s="10">
        <v>424442.4</v>
      </c>
      <c r="F2578" s="10">
        <v>324234.09999999998</v>
      </c>
      <c r="G2578" s="10">
        <v>116563.5</v>
      </c>
      <c r="H2578" s="11" t="s">
        <v>147</v>
      </c>
      <c r="I2578" s="28">
        <v>56940.3</v>
      </c>
      <c r="J2578" s="28">
        <v>49094.3</v>
      </c>
    </row>
    <row r="2579" spans="1:10" x14ac:dyDescent="0.25">
      <c r="A2579"/>
      <c r="B2579" s="17"/>
      <c r="C2579" s="19">
        <v>2017</v>
      </c>
      <c r="D2579" s="30" t="s">
        <v>1868</v>
      </c>
      <c r="E2579" s="33" t="s">
        <v>1867</v>
      </c>
      <c r="F2579" s="10">
        <v>355928.2</v>
      </c>
      <c r="G2579" s="10">
        <v>143514.90000000002</v>
      </c>
      <c r="H2579" s="11" t="s">
        <v>147</v>
      </c>
      <c r="I2579" s="33" t="s">
        <v>1867</v>
      </c>
      <c r="J2579" s="28">
        <v>73666.8</v>
      </c>
    </row>
    <row r="2580" spans="1:10" x14ac:dyDescent="0.25">
      <c r="A2580"/>
      <c r="B2580" s="17"/>
      <c r="C2580" s="19">
        <v>2018</v>
      </c>
      <c r="D2580" s="30" t="s">
        <v>1868</v>
      </c>
      <c r="E2580" s="10">
        <v>880820.5</v>
      </c>
      <c r="F2580" s="10">
        <v>368017</v>
      </c>
      <c r="G2580" s="10">
        <v>166752</v>
      </c>
      <c r="H2580" s="11" t="s">
        <v>147</v>
      </c>
      <c r="I2580" s="28">
        <v>98650.2</v>
      </c>
      <c r="J2580" s="28">
        <v>92500.800000000003</v>
      </c>
    </row>
    <row r="2581" spans="1:10" x14ac:dyDescent="0.25">
      <c r="A2581" s="22" t="s">
        <v>922</v>
      </c>
      <c r="B2581" s="17" t="s">
        <v>924</v>
      </c>
      <c r="C2581" s="19">
        <v>2013</v>
      </c>
      <c r="D2581" s="30" t="s">
        <v>1868</v>
      </c>
      <c r="E2581" s="10">
        <v>153313.9</v>
      </c>
      <c r="F2581" s="10">
        <v>152755.1</v>
      </c>
      <c r="G2581" s="10">
        <v>60274.7</v>
      </c>
      <c r="H2581" s="11" t="s">
        <v>147</v>
      </c>
      <c r="I2581" s="28">
        <v>29557.200000000001</v>
      </c>
      <c r="J2581" s="28">
        <v>28441.599999999999</v>
      </c>
    </row>
    <row r="2582" spans="1:10" x14ac:dyDescent="0.25">
      <c r="A2582"/>
      <c r="B2582" s="17"/>
      <c r="C2582" s="19">
        <v>2014</v>
      </c>
      <c r="D2582" s="30" t="s">
        <v>1868</v>
      </c>
      <c r="E2582" s="10">
        <v>173299.20000000001</v>
      </c>
      <c r="F2582" s="10">
        <v>146290.6</v>
      </c>
      <c r="G2582" s="10">
        <v>64674.7</v>
      </c>
      <c r="H2582" s="11" t="s">
        <v>147</v>
      </c>
      <c r="I2582" s="28">
        <v>23260.7</v>
      </c>
      <c r="J2582" s="28">
        <v>23067.7</v>
      </c>
    </row>
    <row r="2583" spans="1:10" x14ac:dyDescent="0.25">
      <c r="A2583"/>
      <c r="B2583" s="17"/>
      <c r="C2583" s="19">
        <v>2015</v>
      </c>
      <c r="D2583" s="30" t="s">
        <v>1868</v>
      </c>
      <c r="E2583" s="10">
        <v>289090.5</v>
      </c>
      <c r="F2583" s="10">
        <v>358397.7</v>
      </c>
      <c r="G2583" s="10">
        <v>104111.5</v>
      </c>
      <c r="H2583" s="11" t="s">
        <v>147</v>
      </c>
      <c r="I2583" s="28">
        <v>30474.799999999999</v>
      </c>
      <c r="J2583" s="28">
        <v>28989.5</v>
      </c>
    </row>
    <row r="2584" spans="1:10" x14ac:dyDescent="0.25">
      <c r="A2584"/>
      <c r="B2584" s="17"/>
      <c r="C2584" s="19">
        <v>2016</v>
      </c>
      <c r="D2584" s="30" t="s">
        <v>1868</v>
      </c>
      <c r="E2584" s="10">
        <v>424442.4</v>
      </c>
      <c r="F2584" s="10">
        <v>324234.09999999998</v>
      </c>
      <c r="G2584" s="10">
        <v>116563.5</v>
      </c>
      <c r="H2584" s="11" t="s">
        <v>147</v>
      </c>
      <c r="I2584" s="28">
        <v>56940.3</v>
      </c>
      <c r="J2584" s="28">
        <v>49094.3</v>
      </c>
    </row>
    <row r="2585" spans="1:10" x14ac:dyDescent="0.25">
      <c r="A2585"/>
      <c r="B2585" s="17"/>
      <c r="C2585" s="19">
        <v>2017</v>
      </c>
      <c r="D2585" s="30" t="s">
        <v>1868</v>
      </c>
      <c r="E2585" s="33" t="s">
        <v>1867</v>
      </c>
      <c r="F2585" s="10">
        <v>355928.2</v>
      </c>
      <c r="G2585" s="10">
        <v>143514.90000000002</v>
      </c>
      <c r="H2585" s="11" t="s">
        <v>147</v>
      </c>
      <c r="I2585" s="33" t="s">
        <v>1867</v>
      </c>
      <c r="J2585" s="28">
        <v>73666.8</v>
      </c>
    </row>
    <row r="2586" spans="1:10" x14ac:dyDescent="0.25">
      <c r="A2586"/>
      <c r="B2586" s="17"/>
      <c r="C2586" s="19">
        <v>2018</v>
      </c>
      <c r="D2586" s="30" t="s">
        <v>1868</v>
      </c>
      <c r="E2586" s="10">
        <v>880820.5</v>
      </c>
      <c r="F2586" s="10">
        <v>368017</v>
      </c>
      <c r="G2586" s="10">
        <v>166752</v>
      </c>
      <c r="H2586" s="11" t="s">
        <v>147</v>
      </c>
      <c r="I2586" s="28">
        <v>98650.2</v>
      </c>
      <c r="J2586" s="28">
        <v>92500.800000000003</v>
      </c>
    </row>
    <row r="2587" spans="1:10" x14ac:dyDescent="0.25">
      <c r="A2587" s="21" t="s">
        <v>925</v>
      </c>
      <c r="B2587" s="17" t="s">
        <v>926</v>
      </c>
      <c r="C2587" s="19">
        <v>2013</v>
      </c>
      <c r="D2587" s="30" t="s">
        <v>1868</v>
      </c>
      <c r="E2587" s="10">
        <v>640749.1</v>
      </c>
      <c r="F2587" s="10">
        <v>310598.5</v>
      </c>
      <c r="G2587" s="10">
        <v>136381.4</v>
      </c>
      <c r="H2587" s="11" t="s">
        <v>147</v>
      </c>
      <c r="I2587" s="28">
        <v>66359.399999999994</v>
      </c>
      <c r="J2587" s="28">
        <v>65483.199999999997</v>
      </c>
    </row>
    <row r="2588" spans="1:10" x14ac:dyDescent="0.25">
      <c r="A2588"/>
      <c r="B2588" s="17"/>
      <c r="C2588" s="19">
        <v>2014</v>
      </c>
      <c r="D2588" s="30" t="s">
        <v>1868</v>
      </c>
      <c r="E2588" s="10">
        <v>750277.3</v>
      </c>
      <c r="F2588" s="10">
        <v>364110.6</v>
      </c>
      <c r="G2588" s="10">
        <v>146961.60000000001</v>
      </c>
      <c r="H2588" s="11" t="s">
        <v>147</v>
      </c>
      <c r="I2588" s="28">
        <v>70833.8</v>
      </c>
      <c r="J2588" s="28">
        <v>59327.1</v>
      </c>
    </row>
    <row r="2589" spans="1:10" x14ac:dyDescent="0.25">
      <c r="A2589"/>
      <c r="B2589" s="17"/>
      <c r="C2589" s="19">
        <v>2015</v>
      </c>
      <c r="D2589" s="30" t="s">
        <v>1868</v>
      </c>
      <c r="E2589" s="10">
        <v>1063648.5999999999</v>
      </c>
      <c r="F2589" s="10">
        <v>618962.1</v>
      </c>
      <c r="G2589" s="10">
        <v>202206.4</v>
      </c>
      <c r="H2589" s="11" t="s">
        <v>147</v>
      </c>
      <c r="I2589" s="28">
        <v>88374.1</v>
      </c>
      <c r="J2589" s="28">
        <v>72786.5</v>
      </c>
    </row>
    <row r="2590" spans="1:10" x14ac:dyDescent="0.25">
      <c r="A2590"/>
      <c r="B2590" s="17"/>
      <c r="C2590" s="19">
        <v>2016</v>
      </c>
      <c r="D2590" s="30" t="s">
        <v>1868</v>
      </c>
      <c r="E2590" s="10">
        <v>1128533.3</v>
      </c>
      <c r="F2590" s="10">
        <v>755027.70000000007</v>
      </c>
      <c r="G2590" s="10">
        <v>237261</v>
      </c>
      <c r="H2590" s="11" t="s">
        <v>147</v>
      </c>
      <c r="I2590" s="28">
        <v>110985.4</v>
      </c>
      <c r="J2590" s="28">
        <v>110985.4</v>
      </c>
    </row>
    <row r="2591" spans="1:10" x14ac:dyDescent="0.25">
      <c r="A2591"/>
      <c r="B2591" s="17"/>
      <c r="C2591" s="19">
        <v>2017</v>
      </c>
      <c r="D2591" s="30" t="s">
        <v>1868</v>
      </c>
      <c r="E2591" s="10">
        <v>1312730.3999999999</v>
      </c>
      <c r="F2591" s="10">
        <v>878288.6</v>
      </c>
      <c r="G2591" s="10">
        <v>377087.5</v>
      </c>
      <c r="H2591" s="11" t="s">
        <v>147</v>
      </c>
      <c r="I2591" s="28">
        <v>168339.5</v>
      </c>
      <c r="J2591" s="28">
        <v>168339.5</v>
      </c>
    </row>
    <row r="2592" spans="1:10" x14ac:dyDescent="0.25">
      <c r="A2592"/>
      <c r="B2592" s="17"/>
      <c r="C2592" s="19">
        <v>2018</v>
      </c>
      <c r="D2592" s="30" t="s">
        <v>1868</v>
      </c>
      <c r="E2592" s="10">
        <v>1205765.3999999999</v>
      </c>
      <c r="F2592" s="10">
        <v>1150126</v>
      </c>
      <c r="G2592" s="10">
        <v>534975.19999999995</v>
      </c>
      <c r="H2592" s="11" t="s">
        <v>147</v>
      </c>
      <c r="I2592" s="28">
        <v>226134.9</v>
      </c>
      <c r="J2592" s="28">
        <v>220751.6</v>
      </c>
    </row>
    <row r="2593" spans="1:10" x14ac:dyDescent="0.25">
      <c r="A2593" s="22" t="s">
        <v>925</v>
      </c>
      <c r="B2593" s="17" t="s">
        <v>927</v>
      </c>
      <c r="C2593" s="19">
        <v>2013</v>
      </c>
      <c r="D2593" s="30" t="s">
        <v>1868</v>
      </c>
      <c r="E2593" s="10">
        <v>640749.1</v>
      </c>
      <c r="F2593" s="10">
        <v>310598.5</v>
      </c>
      <c r="G2593" s="10">
        <v>136381.4</v>
      </c>
      <c r="H2593" s="11" t="s">
        <v>147</v>
      </c>
      <c r="I2593" s="28">
        <v>66359.399999999994</v>
      </c>
      <c r="J2593" s="28">
        <v>65483.199999999997</v>
      </c>
    </row>
    <row r="2594" spans="1:10" x14ac:dyDescent="0.25">
      <c r="A2594"/>
      <c r="B2594" s="17"/>
      <c r="C2594" s="19">
        <v>2014</v>
      </c>
      <c r="D2594" s="30" t="s">
        <v>1868</v>
      </c>
      <c r="E2594" s="10">
        <v>750277.3</v>
      </c>
      <c r="F2594" s="10">
        <v>364110.6</v>
      </c>
      <c r="G2594" s="10">
        <v>146961.60000000001</v>
      </c>
      <c r="H2594" s="11" t="s">
        <v>147</v>
      </c>
      <c r="I2594" s="28">
        <v>70833.8</v>
      </c>
      <c r="J2594" s="28">
        <v>59327.1</v>
      </c>
    </row>
    <row r="2595" spans="1:10" x14ac:dyDescent="0.25">
      <c r="A2595"/>
      <c r="B2595" s="17"/>
      <c r="C2595" s="19">
        <v>2015</v>
      </c>
      <c r="D2595" s="30" t="s">
        <v>1868</v>
      </c>
      <c r="E2595" s="10">
        <v>1063648.5999999999</v>
      </c>
      <c r="F2595" s="10">
        <v>618962.1</v>
      </c>
      <c r="G2595" s="10">
        <v>202206.4</v>
      </c>
      <c r="H2595" s="11" t="s">
        <v>147</v>
      </c>
      <c r="I2595" s="28">
        <v>88374.1</v>
      </c>
      <c r="J2595" s="28">
        <v>72786.5</v>
      </c>
    </row>
    <row r="2596" spans="1:10" x14ac:dyDescent="0.25">
      <c r="A2596"/>
      <c r="B2596" s="17"/>
      <c r="C2596" s="19">
        <v>2016</v>
      </c>
      <c r="D2596" s="30" t="s">
        <v>1868</v>
      </c>
      <c r="E2596" s="10">
        <v>1128533.3</v>
      </c>
      <c r="F2596" s="10">
        <v>755027.70000000007</v>
      </c>
      <c r="G2596" s="10">
        <v>237261</v>
      </c>
      <c r="H2596" s="11" t="s">
        <v>147</v>
      </c>
      <c r="I2596" s="28">
        <v>110985.4</v>
      </c>
      <c r="J2596" s="28">
        <v>110985.4</v>
      </c>
    </row>
    <row r="2597" spans="1:10" x14ac:dyDescent="0.25">
      <c r="A2597"/>
      <c r="B2597" s="17"/>
      <c r="C2597" s="19">
        <v>2017</v>
      </c>
      <c r="D2597" s="30" t="s">
        <v>1868</v>
      </c>
      <c r="E2597" s="10">
        <v>1312730.3999999999</v>
      </c>
      <c r="F2597" s="10">
        <v>878288.6</v>
      </c>
      <c r="G2597" s="10">
        <v>377087.5</v>
      </c>
      <c r="H2597" s="11" t="s">
        <v>147</v>
      </c>
      <c r="I2597" s="28">
        <v>168339.5</v>
      </c>
      <c r="J2597" s="28">
        <v>168339.5</v>
      </c>
    </row>
    <row r="2598" spans="1:10" x14ac:dyDescent="0.25">
      <c r="A2598"/>
      <c r="B2598" s="17"/>
      <c r="C2598" s="19">
        <v>2018</v>
      </c>
      <c r="D2598" s="30" t="s">
        <v>1868</v>
      </c>
      <c r="E2598" s="10">
        <v>1205765.3999999999</v>
      </c>
      <c r="F2598" s="10">
        <v>1150126</v>
      </c>
      <c r="G2598" s="10">
        <v>534975.19999999995</v>
      </c>
      <c r="H2598" s="11" t="s">
        <v>147</v>
      </c>
      <c r="I2598" s="28">
        <v>226134.9</v>
      </c>
      <c r="J2598" s="28">
        <v>220751.6</v>
      </c>
    </row>
    <row r="2599" spans="1:10" x14ac:dyDescent="0.25">
      <c r="A2599" s="21" t="s">
        <v>928</v>
      </c>
      <c r="B2599" s="17" t="s">
        <v>929</v>
      </c>
      <c r="C2599" s="19">
        <v>2013</v>
      </c>
      <c r="D2599" s="30" t="s">
        <v>1868</v>
      </c>
      <c r="E2599" s="10">
        <v>677182.8</v>
      </c>
      <c r="F2599" s="10">
        <v>426479.3</v>
      </c>
      <c r="G2599" s="10">
        <v>213726.90000000002</v>
      </c>
      <c r="H2599" s="11" t="s">
        <v>147</v>
      </c>
      <c r="I2599" s="28">
        <v>165560.29999999999</v>
      </c>
      <c r="J2599" s="28">
        <v>149909.70000000001</v>
      </c>
    </row>
    <row r="2600" spans="1:10" x14ac:dyDescent="0.25">
      <c r="A2600"/>
      <c r="B2600" s="17"/>
      <c r="C2600" s="19">
        <v>2014</v>
      </c>
      <c r="D2600" s="30" t="s">
        <v>1868</v>
      </c>
      <c r="E2600" s="10">
        <v>730475.5</v>
      </c>
      <c r="F2600" s="10">
        <v>409126.1</v>
      </c>
      <c r="G2600" s="10">
        <v>235869.4</v>
      </c>
      <c r="H2600" s="11" t="s">
        <v>147</v>
      </c>
      <c r="I2600" s="28">
        <v>174107.7</v>
      </c>
      <c r="J2600" s="28">
        <v>153599.5</v>
      </c>
    </row>
    <row r="2601" spans="1:10" x14ac:dyDescent="0.25">
      <c r="A2601"/>
      <c r="B2601" s="17"/>
      <c r="C2601" s="19">
        <v>2015</v>
      </c>
      <c r="D2601" s="30" t="s">
        <v>1868</v>
      </c>
      <c r="E2601" s="10">
        <v>463521.30000000005</v>
      </c>
      <c r="F2601" s="10">
        <v>481809.69999999995</v>
      </c>
      <c r="G2601" s="10">
        <v>261547.9</v>
      </c>
      <c r="H2601" s="11" t="s">
        <v>147</v>
      </c>
      <c r="I2601" s="28">
        <v>186987.6</v>
      </c>
      <c r="J2601" s="28">
        <v>173547.3</v>
      </c>
    </row>
    <row r="2602" spans="1:10" x14ac:dyDescent="0.25">
      <c r="A2602"/>
      <c r="B2602" s="17"/>
      <c r="C2602" s="19">
        <v>2016</v>
      </c>
      <c r="D2602" s="30" t="s">
        <v>1868</v>
      </c>
      <c r="E2602" s="10">
        <v>344454</v>
      </c>
      <c r="F2602" s="10">
        <v>610519.5</v>
      </c>
      <c r="G2602" s="10">
        <v>365338.1</v>
      </c>
      <c r="H2602" s="11" t="s">
        <v>147</v>
      </c>
      <c r="I2602" s="28">
        <v>273319.59999999998</v>
      </c>
      <c r="J2602" s="28">
        <v>254696.8</v>
      </c>
    </row>
    <row r="2603" spans="1:10" x14ac:dyDescent="0.25">
      <c r="A2603"/>
      <c r="B2603" s="17"/>
      <c r="C2603" s="19">
        <v>2017</v>
      </c>
      <c r="D2603" s="30" t="s">
        <v>1868</v>
      </c>
      <c r="E2603" s="10">
        <v>1193442.8999999999</v>
      </c>
      <c r="F2603" s="10">
        <v>822663</v>
      </c>
      <c r="G2603" s="10">
        <v>444277.1</v>
      </c>
      <c r="H2603" s="11" t="s">
        <v>147</v>
      </c>
      <c r="I2603" s="28">
        <v>350385.3</v>
      </c>
      <c r="J2603" s="28">
        <v>326439.7</v>
      </c>
    </row>
    <row r="2604" spans="1:10" x14ac:dyDescent="0.25">
      <c r="A2604"/>
      <c r="B2604" s="17"/>
      <c r="C2604" s="19">
        <v>2018</v>
      </c>
      <c r="D2604" s="30" t="s">
        <v>1868</v>
      </c>
      <c r="E2604" s="10">
        <v>1133380.3</v>
      </c>
      <c r="F2604" s="10">
        <v>1084744.5</v>
      </c>
      <c r="G2604" s="10">
        <v>531995.1</v>
      </c>
      <c r="H2604" s="11" t="s">
        <v>147</v>
      </c>
      <c r="I2604" s="28">
        <v>395687.1</v>
      </c>
      <c r="J2604" s="28">
        <v>359044.7</v>
      </c>
    </row>
    <row r="2605" spans="1:10" x14ac:dyDescent="0.25">
      <c r="A2605" s="22" t="s">
        <v>930</v>
      </c>
      <c r="B2605" s="17" t="s">
        <v>931</v>
      </c>
      <c r="C2605" s="19">
        <v>2013</v>
      </c>
      <c r="D2605" s="30" t="s">
        <v>1868</v>
      </c>
      <c r="E2605" s="34" t="s">
        <v>1867</v>
      </c>
      <c r="F2605" s="10">
        <v>11871.9</v>
      </c>
      <c r="G2605" s="10">
        <v>10724.4</v>
      </c>
      <c r="H2605" s="11" t="s">
        <v>147</v>
      </c>
      <c r="I2605" s="28">
        <v>7186.7</v>
      </c>
      <c r="J2605" s="28">
        <v>7186.7</v>
      </c>
    </row>
    <row r="2606" spans="1:10" x14ac:dyDescent="0.25">
      <c r="A2606"/>
      <c r="B2606" s="17"/>
      <c r="C2606" s="19">
        <v>2014</v>
      </c>
      <c r="D2606" s="30" t="s">
        <v>1868</v>
      </c>
      <c r="E2606" s="29" t="s">
        <v>1867</v>
      </c>
      <c r="F2606" s="10">
        <v>12665</v>
      </c>
      <c r="G2606" s="10">
        <v>10597.9</v>
      </c>
      <c r="H2606" s="11" t="s">
        <v>147</v>
      </c>
      <c r="I2606" s="29" t="s">
        <v>1867</v>
      </c>
      <c r="J2606" s="28">
        <v>7228.7</v>
      </c>
    </row>
    <row r="2607" spans="1:10" x14ac:dyDescent="0.25">
      <c r="A2607"/>
      <c r="B2607" s="17"/>
      <c r="C2607" s="19">
        <v>2015</v>
      </c>
      <c r="D2607" s="30" t="s">
        <v>1868</v>
      </c>
      <c r="E2607" s="33" t="s">
        <v>1867</v>
      </c>
      <c r="F2607" s="10">
        <v>15834.9</v>
      </c>
      <c r="G2607" s="10">
        <v>14664.8</v>
      </c>
      <c r="H2607" s="11" t="s">
        <v>147</v>
      </c>
      <c r="I2607" s="33" t="s">
        <v>1867</v>
      </c>
      <c r="J2607" s="28">
        <v>8662.2999999999993</v>
      </c>
    </row>
    <row r="2608" spans="1:10" x14ac:dyDescent="0.25">
      <c r="A2608"/>
      <c r="B2608" s="17"/>
      <c r="C2608" s="19">
        <v>2016</v>
      </c>
      <c r="D2608" s="30" t="s">
        <v>1868</v>
      </c>
      <c r="E2608" s="10">
        <v>727</v>
      </c>
      <c r="F2608" s="10">
        <v>24164.6</v>
      </c>
      <c r="G2608" s="10">
        <v>22876.799999999999</v>
      </c>
      <c r="H2608" s="11" t="s">
        <v>147</v>
      </c>
      <c r="I2608" s="33" t="s">
        <v>1867</v>
      </c>
      <c r="J2608" s="28">
        <v>13088.5</v>
      </c>
    </row>
    <row r="2609" spans="1:10" x14ac:dyDescent="0.25">
      <c r="A2609"/>
      <c r="B2609" s="17"/>
      <c r="C2609" s="19">
        <v>2017</v>
      </c>
      <c r="D2609" s="30" t="s">
        <v>1868</v>
      </c>
      <c r="E2609" s="33" t="s">
        <v>1867</v>
      </c>
      <c r="F2609" s="10">
        <v>27719.599999999999</v>
      </c>
      <c r="G2609" s="10">
        <v>25443.9</v>
      </c>
      <c r="H2609" s="11" t="s">
        <v>147</v>
      </c>
      <c r="I2609" s="33" t="s">
        <v>1867</v>
      </c>
      <c r="J2609" s="33" t="s">
        <v>1867</v>
      </c>
    </row>
    <row r="2610" spans="1:10" x14ac:dyDescent="0.25">
      <c r="A2610"/>
      <c r="B2610" s="17"/>
      <c r="C2610" s="19">
        <v>2018</v>
      </c>
      <c r="D2610" s="30" t="s">
        <v>1868</v>
      </c>
      <c r="E2610" s="30" t="s">
        <v>1867</v>
      </c>
      <c r="F2610" s="10">
        <v>26266.2</v>
      </c>
      <c r="G2610" s="10">
        <v>22765.599999999999</v>
      </c>
      <c r="H2610" s="11" t="s">
        <v>147</v>
      </c>
      <c r="I2610" s="30" t="s">
        <v>1867</v>
      </c>
      <c r="J2610" s="30" t="s">
        <v>1867</v>
      </c>
    </row>
    <row r="2611" spans="1:10" x14ac:dyDescent="0.25">
      <c r="A2611" s="22" t="s">
        <v>932</v>
      </c>
      <c r="B2611" s="17" t="s">
        <v>933</v>
      </c>
      <c r="C2611" s="19">
        <v>2013</v>
      </c>
      <c r="D2611" s="30" t="s">
        <v>1868</v>
      </c>
      <c r="E2611" s="34" t="s">
        <v>1867</v>
      </c>
      <c r="F2611" s="10">
        <v>414607.4</v>
      </c>
      <c r="G2611" s="10">
        <v>203002.5</v>
      </c>
      <c r="H2611" s="11" t="s">
        <v>147</v>
      </c>
      <c r="I2611" s="28">
        <v>158373.6</v>
      </c>
      <c r="J2611" s="28">
        <v>142723</v>
      </c>
    </row>
    <row r="2612" spans="1:10" x14ac:dyDescent="0.25">
      <c r="A2612"/>
      <c r="B2612" s="17"/>
      <c r="C2612" s="19">
        <v>2014</v>
      </c>
      <c r="D2612" s="30" t="s">
        <v>1868</v>
      </c>
      <c r="E2612" s="29" t="s">
        <v>1867</v>
      </c>
      <c r="F2612" s="10">
        <v>396461.1</v>
      </c>
      <c r="G2612" s="10">
        <v>225271.5</v>
      </c>
      <c r="H2612" s="11" t="s">
        <v>147</v>
      </c>
      <c r="I2612" s="29" t="s">
        <v>1867</v>
      </c>
      <c r="J2612" s="28">
        <v>146370.79999999999</v>
      </c>
    </row>
    <row r="2613" spans="1:10" x14ac:dyDescent="0.25">
      <c r="A2613"/>
      <c r="B2613" s="17"/>
      <c r="C2613" s="19">
        <v>2015</v>
      </c>
      <c r="D2613" s="30" t="s">
        <v>1868</v>
      </c>
      <c r="E2613" s="33" t="s">
        <v>1867</v>
      </c>
      <c r="F2613" s="10">
        <v>465974.8</v>
      </c>
      <c r="G2613" s="10">
        <v>246883.1</v>
      </c>
      <c r="H2613" s="11" t="s">
        <v>147</v>
      </c>
      <c r="I2613" s="33" t="s">
        <v>1867</v>
      </c>
      <c r="J2613" s="28">
        <v>164885</v>
      </c>
    </row>
    <row r="2614" spans="1:10" x14ac:dyDescent="0.25">
      <c r="A2614"/>
      <c r="B2614" s="17"/>
      <c r="C2614" s="19">
        <v>2016</v>
      </c>
      <c r="D2614" s="30" t="s">
        <v>1868</v>
      </c>
      <c r="E2614" s="10">
        <v>343727</v>
      </c>
      <c r="F2614" s="10">
        <v>586354.9</v>
      </c>
      <c r="G2614" s="10">
        <v>342461.30000000005</v>
      </c>
      <c r="H2614" s="11" t="s">
        <v>147</v>
      </c>
      <c r="I2614" s="33" t="s">
        <v>1867</v>
      </c>
      <c r="J2614" s="28">
        <v>241608.30000000002</v>
      </c>
    </row>
    <row r="2615" spans="1:10" x14ac:dyDescent="0.25">
      <c r="A2615"/>
      <c r="B2615" s="17"/>
      <c r="C2615" s="19">
        <v>2017</v>
      </c>
      <c r="D2615" s="30" t="s">
        <v>1868</v>
      </c>
      <c r="E2615" s="33" t="s">
        <v>1867</v>
      </c>
      <c r="F2615" s="10">
        <v>794943.4</v>
      </c>
      <c r="G2615" s="10">
        <v>418833.19999999995</v>
      </c>
      <c r="H2615" s="11" t="s">
        <v>147</v>
      </c>
      <c r="I2615" s="33" t="s">
        <v>1867</v>
      </c>
      <c r="J2615" s="33" t="s">
        <v>1867</v>
      </c>
    </row>
    <row r="2616" spans="1:10" x14ac:dyDescent="0.25">
      <c r="A2616"/>
      <c r="B2616" s="17"/>
      <c r="C2616" s="19">
        <v>2018</v>
      </c>
      <c r="D2616" s="30" t="s">
        <v>1868</v>
      </c>
      <c r="E2616" s="30" t="s">
        <v>1867</v>
      </c>
      <c r="F2616" s="10">
        <v>1058478.2999999998</v>
      </c>
      <c r="G2616" s="10">
        <v>509229.5</v>
      </c>
      <c r="H2616" s="11" t="s">
        <v>147</v>
      </c>
      <c r="I2616" s="30" t="s">
        <v>1867</v>
      </c>
      <c r="J2616" s="30" t="s">
        <v>1867</v>
      </c>
    </row>
    <row r="2617" spans="1:10" x14ac:dyDescent="0.25">
      <c r="A2617" s="20" t="s">
        <v>93</v>
      </c>
      <c r="B2617" s="17" t="s">
        <v>934</v>
      </c>
      <c r="C2617" s="19">
        <v>2013</v>
      </c>
      <c r="D2617" s="34" t="s">
        <v>1867</v>
      </c>
      <c r="E2617" s="10">
        <v>10091768.799999999</v>
      </c>
      <c r="F2617" s="34" t="s">
        <v>1867</v>
      </c>
      <c r="G2617" s="10">
        <v>4190876.5999999996</v>
      </c>
      <c r="H2617" s="11" t="s">
        <v>1867</v>
      </c>
      <c r="I2617" s="11" t="s">
        <v>1867</v>
      </c>
      <c r="J2617" s="28">
        <v>1566885.8</v>
      </c>
    </row>
    <row r="2618" spans="1:10" x14ac:dyDescent="0.25">
      <c r="A2618"/>
      <c r="B2618" s="17"/>
      <c r="C2618" s="19">
        <v>2014</v>
      </c>
      <c r="D2618" s="29" t="s">
        <v>1867</v>
      </c>
      <c r="E2618" s="29" t="s">
        <v>1867</v>
      </c>
      <c r="F2618" s="10">
        <v>8560030.8000000007</v>
      </c>
      <c r="G2618" s="10">
        <v>4279933.4000000004</v>
      </c>
      <c r="H2618" s="11" t="s">
        <v>147</v>
      </c>
      <c r="I2618" s="28">
        <v>1725073.6</v>
      </c>
      <c r="J2618" s="28">
        <v>1648678.2</v>
      </c>
    </row>
    <row r="2619" spans="1:10" x14ac:dyDescent="0.25">
      <c r="A2619"/>
      <c r="B2619" s="17"/>
      <c r="C2619" s="19">
        <v>2015</v>
      </c>
      <c r="D2619" s="30" t="s">
        <v>1868</v>
      </c>
      <c r="E2619" s="10">
        <v>9598206.0999999996</v>
      </c>
      <c r="F2619" s="10">
        <v>9019837.8000000007</v>
      </c>
      <c r="G2619" s="10">
        <v>5116069.5</v>
      </c>
      <c r="H2619" s="11" t="s">
        <v>147</v>
      </c>
      <c r="I2619" s="28">
        <v>2531559.2999999998</v>
      </c>
      <c r="J2619" s="28">
        <v>2469718.1</v>
      </c>
    </row>
    <row r="2620" spans="1:10" x14ac:dyDescent="0.25">
      <c r="A2620"/>
      <c r="B2620" s="17"/>
      <c r="C2620" s="19">
        <v>2016</v>
      </c>
      <c r="D2620" s="30" t="s">
        <v>1868</v>
      </c>
      <c r="E2620" s="10">
        <v>13719865.800000001</v>
      </c>
      <c r="F2620" s="10">
        <v>13264973.100000001</v>
      </c>
      <c r="G2620" s="10">
        <v>7753012.4000000004</v>
      </c>
      <c r="H2620" s="11" t="s">
        <v>147</v>
      </c>
      <c r="I2620" s="28">
        <v>3723427.3</v>
      </c>
      <c r="J2620" s="28">
        <v>3668321.8</v>
      </c>
    </row>
    <row r="2621" spans="1:10" x14ac:dyDescent="0.25">
      <c r="A2621"/>
      <c r="B2621" s="17"/>
      <c r="C2621" s="19">
        <v>2017</v>
      </c>
      <c r="D2621" s="33" t="s">
        <v>1867</v>
      </c>
      <c r="E2621" s="33" t="s">
        <v>1867</v>
      </c>
      <c r="F2621" s="10">
        <v>17239574.100000001</v>
      </c>
      <c r="G2621" s="10">
        <v>9340989.9000000004</v>
      </c>
      <c r="H2621" s="11" t="s">
        <v>147</v>
      </c>
      <c r="I2621" s="28">
        <v>4873428.8</v>
      </c>
      <c r="J2621" s="28">
        <v>4790813</v>
      </c>
    </row>
    <row r="2622" spans="1:10" x14ac:dyDescent="0.25">
      <c r="A2622"/>
      <c r="B2622" s="17"/>
      <c r="C2622" s="19">
        <v>2018</v>
      </c>
      <c r="D2622" s="30" t="s">
        <v>1867</v>
      </c>
      <c r="E2622" s="30" t="s">
        <v>1867</v>
      </c>
      <c r="F2622" s="10">
        <v>22463164.299999997</v>
      </c>
      <c r="G2622" s="10">
        <v>12155749</v>
      </c>
      <c r="H2622" s="11" t="s">
        <v>147</v>
      </c>
      <c r="I2622" s="28">
        <v>5940726.5999999996</v>
      </c>
      <c r="J2622" s="28">
        <v>5825739.9000000004</v>
      </c>
    </row>
    <row r="2623" spans="1:10" x14ac:dyDescent="0.25">
      <c r="A2623" s="21" t="s">
        <v>935</v>
      </c>
      <c r="B2623" s="17" t="s">
        <v>936</v>
      </c>
      <c r="C2623" s="19">
        <v>2013</v>
      </c>
      <c r="D2623" s="34" t="s">
        <v>1867</v>
      </c>
      <c r="E2623" s="10">
        <v>8502999.5999999996</v>
      </c>
      <c r="F2623" s="34" t="s">
        <v>1867</v>
      </c>
      <c r="G2623" s="10">
        <v>3281317.4</v>
      </c>
      <c r="H2623" s="11" t="s">
        <v>1867</v>
      </c>
      <c r="I2623" s="11" t="s">
        <v>1867</v>
      </c>
      <c r="J2623" s="28">
        <v>1360618.5</v>
      </c>
    </row>
    <row r="2624" spans="1:10" x14ac:dyDescent="0.25">
      <c r="A2624"/>
      <c r="B2624" s="17"/>
      <c r="C2624" s="19">
        <v>2014</v>
      </c>
      <c r="D2624" s="29" t="s">
        <v>1867</v>
      </c>
      <c r="E2624" s="29" t="s">
        <v>1867</v>
      </c>
      <c r="F2624" s="10">
        <v>6301539.4000000004</v>
      </c>
      <c r="G2624" s="10">
        <v>3423937.3</v>
      </c>
      <c r="H2624" s="11" t="s">
        <v>147</v>
      </c>
      <c r="I2624" s="28">
        <v>1476817.7</v>
      </c>
      <c r="J2624" s="28">
        <v>1413833.0999999999</v>
      </c>
    </row>
    <row r="2625" spans="1:10" x14ac:dyDescent="0.25">
      <c r="A2625"/>
      <c r="B2625" s="17"/>
      <c r="C2625" s="19">
        <v>2015</v>
      </c>
      <c r="D2625" s="30" t="s">
        <v>1868</v>
      </c>
      <c r="E2625" s="10">
        <v>8545540.9000000004</v>
      </c>
      <c r="F2625" s="10">
        <v>6800954.0999999996</v>
      </c>
      <c r="G2625" s="10">
        <v>4147023</v>
      </c>
      <c r="H2625" s="11" t="s">
        <v>147</v>
      </c>
      <c r="I2625" s="28">
        <v>2168480.1</v>
      </c>
      <c r="J2625" s="28">
        <v>2117829.7000000002</v>
      </c>
    </row>
    <row r="2626" spans="1:10" x14ac:dyDescent="0.25">
      <c r="A2626"/>
      <c r="B2626" s="17"/>
      <c r="C2626" s="19">
        <v>2016</v>
      </c>
      <c r="D2626" s="30" t="s">
        <v>1868</v>
      </c>
      <c r="E2626" s="10">
        <v>12965435.799999999</v>
      </c>
      <c r="F2626" s="10">
        <v>10309810</v>
      </c>
      <c r="G2626" s="10">
        <v>6262379</v>
      </c>
      <c r="H2626" s="11" t="s">
        <v>147</v>
      </c>
      <c r="I2626" s="28">
        <v>3188750.6</v>
      </c>
      <c r="J2626" s="28">
        <v>3137621.2</v>
      </c>
    </row>
    <row r="2627" spans="1:10" x14ac:dyDescent="0.25">
      <c r="A2627"/>
      <c r="B2627" s="17"/>
      <c r="C2627" s="19">
        <v>2017</v>
      </c>
      <c r="D2627" s="33" t="s">
        <v>1867</v>
      </c>
      <c r="E2627" s="33" t="s">
        <v>1867</v>
      </c>
      <c r="F2627" s="10">
        <v>13828730</v>
      </c>
      <c r="G2627" s="10">
        <v>7751581.8000000007</v>
      </c>
      <c r="H2627" s="11" t="s">
        <v>147</v>
      </c>
      <c r="I2627" s="28">
        <v>4216226.8</v>
      </c>
      <c r="J2627" s="28">
        <v>4147095.6</v>
      </c>
    </row>
    <row r="2628" spans="1:10" x14ac:dyDescent="0.25">
      <c r="A2628"/>
      <c r="B2628" s="17"/>
      <c r="C2628" s="19">
        <v>2018</v>
      </c>
      <c r="D2628" s="30" t="s">
        <v>1867</v>
      </c>
      <c r="E2628" s="30" t="s">
        <v>1867</v>
      </c>
      <c r="F2628" s="10">
        <v>17606384.299999997</v>
      </c>
      <c r="G2628" s="10">
        <v>10068572.399999999</v>
      </c>
      <c r="H2628" s="11" t="s">
        <v>147</v>
      </c>
      <c r="I2628" s="28">
        <v>5158352.5999999996</v>
      </c>
      <c r="J2628" s="28">
        <v>5052485.8</v>
      </c>
    </row>
    <row r="2629" spans="1:10" x14ac:dyDescent="0.25">
      <c r="A2629" s="22" t="s">
        <v>937</v>
      </c>
      <c r="B2629" s="17" t="s">
        <v>938</v>
      </c>
      <c r="C2629" s="19">
        <v>2013</v>
      </c>
      <c r="D2629" s="30" t="s">
        <v>1868</v>
      </c>
      <c r="E2629" s="10">
        <v>184812.7</v>
      </c>
      <c r="F2629" s="10">
        <v>193290.7</v>
      </c>
      <c r="G2629" s="10">
        <v>114296.8</v>
      </c>
      <c r="H2629" s="11" t="s">
        <v>147</v>
      </c>
      <c r="I2629" s="28">
        <v>64957</v>
      </c>
      <c r="J2629" s="28">
        <f>63871.3-0.2</f>
        <v>63871.100000000006</v>
      </c>
    </row>
    <row r="2630" spans="1:10" x14ac:dyDescent="0.25">
      <c r="A2630"/>
      <c r="B2630" s="17"/>
      <c r="C2630" s="19">
        <v>2014</v>
      </c>
      <c r="D2630" s="30" t="s">
        <v>1868</v>
      </c>
      <c r="E2630" s="10">
        <v>144780</v>
      </c>
      <c r="F2630" s="10">
        <v>216086.80000000002</v>
      </c>
      <c r="G2630" s="10">
        <v>126526.5</v>
      </c>
      <c r="H2630" s="11" t="s">
        <v>147</v>
      </c>
      <c r="I2630" s="28">
        <v>66513.600000000006</v>
      </c>
      <c r="J2630" s="28">
        <v>64025.3</v>
      </c>
    </row>
    <row r="2631" spans="1:10" x14ac:dyDescent="0.25">
      <c r="A2631"/>
      <c r="B2631" s="17"/>
      <c r="C2631" s="19">
        <v>2015</v>
      </c>
      <c r="D2631" s="30" t="s">
        <v>1868</v>
      </c>
      <c r="E2631" s="10">
        <v>60697.599999999999</v>
      </c>
      <c r="F2631" s="10">
        <v>194721.9</v>
      </c>
      <c r="G2631" s="10">
        <v>147685</v>
      </c>
      <c r="H2631" s="11" t="s">
        <v>147</v>
      </c>
      <c r="I2631" s="28">
        <v>85643.199999999997</v>
      </c>
      <c r="J2631" s="28">
        <v>83534.899999999994</v>
      </c>
    </row>
    <row r="2632" spans="1:10" x14ac:dyDescent="0.25">
      <c r="A2632"/>
      <c r="B2632" s="17"/>
      <c r="C2632" s="19">
        <v>2016</v>
      </c>
      <c r="D2632" s="30" t="s">
        <v>1868</v>
      </c>
      <c r="E2632" s="10">
        <v>139819.9</v>
      </c>
      <c r="F2632" s="10">
        <v>390179.6</v>
      </c>
      <c r="G2632" s="10">
        <v>261757.3</v>
      </c>
      <c r="H2632" s="11" t="s">
        <v>147</v>
      </c>
      <c r="I2632" s="28">
        <v>155312</v>
      </c>
      <c r="J2632" s="28">
        <v>155312</v>
      </c>
    </row>
    <row r="2633" spans="1:10" x14ac:dyDescent="0.25">
      <c r="A2633"/>
      <c r="B2633" s="17"/>
      <c r="C2633" s="19">
        <v>2017</v>
      </c>
      <c r="D2633" s="30" t="s">
        <v>1868</v>
      </c>
      <c r="E2633" s="10">
        <v>695523.2</v>
      </c>
      <c r="F2633" s="10">
        <v>690228.6</v>
      </c>
      <c r="G2633" s="10">
        <v>290837.90000000002</v>
      </c>
      <c r="H2633" s="11" t="s">
        <v>147</v>
      </c>
      <c r="I2633" s="28">
        <v>207472.3</v>
      </c>
      <c r="J2633" s="28">
        <v>206196.2</v>
      </c>
    </row>
    <row r="2634" spans="1:10" x14ac:dyDescent="0.25">
      <c r="A2634"/>
      <c r="B2634" s="17"/>
      <c r="C2634" s="19">
        <v>2018</v>
      </c>
      <c r="D2634" s="30" t="s">
        <v>1868</v>
      </c>
      <c r="E2634" s="10">
        <v>275588.8</v>
      </c>
      <c r="F2634" s="10">
        <v>734998.7</v>
      </c>
      <c r="G2634" s="10">
        <v>489130.4</v>
      </c>
      <c r="H2634" s="11" t="s">
        <v>147</v>
      </c>
      <c r="I2634" s="28">
        <v>303848.09999999998</v>
      </c>
      <c r="J2634" s="28">
        <v>293307.3</v>
      </c>
    </row>
    <row r="2635" spans="1:10" x14ac:dyDescent="0.25">
      <c r="A2635" s="22" t="s">
        <v>939</v>
      </c>
      <c r="B2635" s="17" t="s">
        <v>940</v>
      </c>
      <c r="C2635" s="19">
        <v>2013</v>
      </c>
      <c r="D2635" s="30" t="s">
        <v>1868</v>
      </c>
      <c r="E2635" s="10">
        <v>4040097.1</v>
      </c>
      <c r="F2635" s="10">
        <v>3893434.5</v>
      </c>
      <c r="G2635" s="10">
        <v>1819637.3000000003</v>
      </c>
      <c r="H2635" s="11" t="s">
        <v>147</v>
      </c>
      <c r="I2635" s="28">
        <v>733357.8</v>
      </c>
      <c r="J2635" s="28">
        <v>700936.6</v>
      </c>
    </row>
    <row r="2636" spans="1:10" x14ac:dyDescent="0.25">
      <c r="A2636"/>
      <c r="B2636" s="17"/>
      <c r="C2636" s="19">
        <v>2014</v>
      </c>
      <c r="D2636" s="29" t="s">
        <v>1867</v>
      </c>
      <c r="E2636" s="29" t="s">
        <v>1867</v>
      </c>
      <c r="F2636" s="10">
        <v>3593538.6</v>
      </c>
      <c r="G2636" s="10">
        <v>1978029</v>
      </c>
      <c r="H2636" s="11" t="s">
        <v>147</v>
      </c>
      <c r="I2636" s="28">
        <v>821813.5</v>
      </c>
      <c r="J2636" s="28">
        <v>793803.9</v>
      </c>
    </row>
    <row r="2637" spans="1:10" x14ac:dyDescent="0.25">
      <c r="A2637"/>
      <c r="B2637" s="17"/>
      <c r="C2637" s="19">
        <v>2015</v>
      </c>
      <c r="D2637" s="30" t="s">
        <v>1868</v>
      </c>
      <c r="E2637" s="10">
        <v>4107052.8</v>
      </c>
      <c r="F2637" s="10">
        <v>3991717</v>
      </c>
      <c r="G2637" s="10">
        <v>2417474.7999999998</v>
      </c>
      <c r="H2637" s="11" t="s">
        <v>147</v>
      </c>
      <c r="I2637" s="28">
        <v>1322250</v>
      </c>
      <c r="J2637" s="28">
        <f>1280982.3-0.5</f>
        <v>1280981.8</v>
      </c>
    </row>
    <row r="2638" spans="1:10" x14ac:dyDescent="0.25">
      <c r="A2638"/>
      <c r="B2638" s="17"/>
      <c r="C2638" s="19">
        <v>2016</v>
      </c>
      <c r="D2638" s="30" t="s">
        <v>1868</v>
      </c>
      <c r="E2638" s="10">
        <v>5918843.1000000006</v>
      </c>
      <c r="F2638" s="10">
        <v>6029178.0999999996</v>
      </c>
      <c r="G2638" s="10">
        <v>3582565.9</v>
      </c>
      <c r="H2638" s="11" t="s">
        <v>147</v>
      </c>
      <c r="I2638" s="28">
        <v>1929373.4</v>
      </c>
      <c r="J2638" s="28">
        <v>1880187.5999999999</v>
      </c>
    </row>
    <row r="2639" spans="1:10" x14ac:dyDescent="0.25">
      <c r="A2639"/>
      <c r="B2639" s="17"/>
      <c r="C2639" s="19">
        <v>2017</v>
      </c>
      <c r="D2639" s="33" t="s">
        <v>1867</v>
      </c>
      <c r="E2639" s="33" t="s">
        <v>1867</v>
      </c>
      <c r="F2639" s="10">
        <v>7911828.3000000007</v>
      </c>
      <c r="G2639" s="10">
        <v>4381176.3</v>
      </c>
      <c r="H2639" s="11" t="s">
        <v>147</v>
      </c>
      <c r="I2639" s="28">
        <v>2510939.1</v>
      </c>
      <c r="J2639" s="28">
        <v>2449751</v>
      </c>
    </row>
    <row r="2640" spans="1:10" x14ac:dyDescent="0.25">
      <c r="A2640"/>
      <c r="B2640" s="17"/>
      <c r="C2640" s="19">
        <v>2018</v>
      </c>
      <c r="D2640" s="30" t="s">
        <v>1867</v>
      </c>
      <c r="E2640" s="30" t="s">
        <v>1867</v>
      </c>
      <c r="F2640" s="10">
        <v>10212620.699999999</v>
      </c>
      <c r="G2640" s="10">
        <v>5720999.5</v>
      </c>
      <c r="H2640" s="11" t="s">
        <v>147</v>
      </c>
      <c r="I2640" s="28">
        <v>2983025.3</v>
      </c>
      <c r="J2640" s="28">
        <v>2900207.1</v>
      </c>
    </row>
    <row r="2641" spans="1:10" x14ac:dyDescent="0.25">
      <c r="A2641" s="22" t="s">
        <v>941</v>
      </c>
      <c r="B2641" s="17" t="s">
        <v>942</v>
      </c>
      <c r="C2641" s="19">
        <v>2013</v>
      </c>
      <c r="D2641" s="30" t="s">
        <v>1868</v>
      </c>
      <c r="E2641" s="10">
        <v>360560.60000000003</v>
      </c>
      <c r="F2641" s="10">
        <v>618718</v>
      </c>
      <c r="G2641" s="10">
        <v>438592.10000000003</v>
      </c>
      <c r="H2641" s="11" t="s">
        <v>147</v>
      </c>
      <c r="I2641" s="28">
        <v>296835.40000000002</v>
      </c>
      <c r="J2641" s="28">
        <v>293090.40000000002</v>
      </c>
    </row>
    <row r="2642" spans="1:10" x14ac:dyDescent="0.25">
      <c r="A2642"/>
      <c r="B2642" s="17"/>
      <c r="C2642" s="19">
        <v>2014</v>
      </c>
      <c r="D2642" s="30" t="s">
        <v>1868</v>
      </c>
      <c r="E2642" s="10">
        <v>243129.1</v>
      </c>
      <c r="F2642" s="10">
        <v>688439.5</v>
      </c>
      <c r="G2642" s="10">
        <v>430718.30000000005</v>
      </c>
      <c r="H2642" s="11" t="s">
        <v>147</v>
      </c>
      <c r="I2642" s="28">
        <v>278024</v>
      </c>
      <c r="J2642" s="28">
        <v>249423.1</v>
      </c>
    </row>
    <row r="2643" spans="1:10" x14ac:dyDescent="0.25">
      <c r="A2643"/>
      <c r="B2643" s="17"/>
      <c r="C2643" s="19">
        <v>2015</v>
      </c>
      <c r="D2643" s="30" t="s">
        <v>1868</v>
      </c>
      <c r="E2643" s="10">
        <v>275799.3</v>
      </c>
      <c r="F2643" s="10">
        <v>685865.60000000009</v>
      </c>
      <c r="G2643" s="10">
        <v>517397.4</v>
      </c>
      <c r="H2643" s="11" t="s">
        <v>147</v>
      </c>
      <c r="I2643" s="28">
        <v>285474.90000000002</v>
      </c>
      <c r="J2643" s="28">
        <v>278433</v>
      </c>
    </row>
    <row r="2644" spans="1:10" x14ac:dyDescent="0.25">
      <c r="A2644"/>
      <c r="B2644" s="17"/>
      <c r="C2644" s="19">
        <v>2016</v>
      </c>
      <c r="D2644" s="30" t="s">
        <v>1868</v>
      </c>
      <c r="E2644" s="10">
        <v>426779.2</v>
      </c>
      <c r="F2644" s="10">
        <v>942453.6</v>
      </c>
      <c r="G2644" s="10">
        <v>680251.5</v>
      </c>
      <c r="H2644" s="11" t="s">
        <v>147</v>
      </c>
      <c r="I2644" s="28">
        <v>397530.9</v>
      </c>
      <c r="J2644" s="28">
        <v>397530.9</v>
      </c>
    </row>
    <row r="2645" spans="1:10" x14ac:dyDescent="0.25">
      <c r="A2645"/>
      <c r="B2645" s="17"/>
      <c r="C2645" s="19">
        <v>2017</v>
      </c>
      <c r="D2645" s="30" t="s">
        <v>1868</v>
      </c>
      <c r="E2645" s="33" t="s">
        <v>1867</v>
      </c>
      <c r="F2645" s="10">
        <v>1312404.7000000002</v>
      </c>
      <c r="G2645" s="10">
        <v>833337.9</v>
      </c>
      <c r="H2645" s="11" t="s">
        <v>147</v>
      </c>
      <c r="I2645" s="33" t="s">
        <v>1867</v>
      </c>
      <c r="J2645" s="28">
        <v>497147.9</v>
      </c>
    </row>
    <row r="2646" spans="1:10" x14ac:dyDescent="0.25">
      <c r="A2646"/>
      <c r="B2646" s="17"/>
      <c r="C2646" s="19">
        <v>2018</v>
      </c>
      <c r="D2646" s="30" t="s">
        <v>1868</v>
      </c>
      <c r="E2646" s="30" t="s">
        <v>1867</v>
      </c>
      <c r="F2646" s="10">
        <v>1522241.4</v>
      </c>
      <c r="G2646" s="10">
        <v>1205287.3999999999</v>
      </c>
      <c r="H2646" s="11" t="s">
        <v>147</v>
      </c>
      <c r="I2646" s="30" t="s">
        <v>1867</v>
      </c>
      <c r="J2646" s="28">
        <v>618618.19999999995</v>
      </c>
    </row>
    <row r="2647" spans="1:10" x14ac:dyDescent="0.25">
      <c r="A2647" s="22" t="s">
        <v>943</v>
      </c>
      <c r="B2647" s="17" t="s">
        <v>944</v>
      </c>
      <c r="C2647" s="19">
        <v>2013</v>
      </c>
      <c r="D2647" s="34" t="s">
        <v>1867</v>
      </c>
      <c r="E2647" s="34" t="s">
        <v>1867</v>
      </c>
      <c r="F2647" s="10">
        <v>860605.89999999991</v>
      </c>
      <c r="G2647" s="10">
        <v>487757.9</v>
      </c>
      <c r="H2647" s="11" t="s">
        <v>147</v>
      </c>
      <c r="I2647" s="28">
        <v>175377.8</v>
      </c>
      <c r="J2647" s="28">
        <v>171744.2</v>
      </c>
    </row>
    <row r="2648" spans="1:10" x14ac:dyDescent="0.25">
      <c r="A2648"/>
      <c r="B2648" s="17"/>
      <c r="C2648" s="19">
        <v>2014</v>
      </c>
      <c r="D2648" s="30" t="s">
        <v>1868</v>
      </c>
      <c r="E2648" s="10">
        <v>1858080</v>
      </c>
      <c r="F2648" s="10">
        <v>859167.70000000007</v>
      </c>
      <c r="G2648" s="10">
        <v>497302.1</v>
      </c>
      <c r="H2648" s="11" t="s">
        <v>147</v>
      </c>
      <c r="I2648" s="28">
        <v>179167.9</v>
      </c>
      <c r="J2648" s="28">
        <v>175691.9</v>
      </c>
    </row>
    <row r="2649" spans="1:10" x14ac:dyDescent="0.25">
      <c r="A2649"/>
      <c r="B2649" s="17"/>
      <c r="C2649" s="19">
        <v>2015</v>
      </c>
      <c r="D2649" s="30" t="s">
        <v>1868</v>
      </c>
      <c r="E2649" s="10">
        <v>1268592.1000000001</v>
      </c>
      <c r="F2649" s="10">
        <v>838121.10000000009</v>
      </c>
      <c r="G2649" s="10">
        <v>537152.5</v>
      </c>
      <c r="H2649" s="11" t="s">
        <v>147</v>
      </c>
      <c r="I2649" s="28">
        <v>259346.8</v>
      </c>
      <c r="J2649" s="28">
        <v>259114.8</v>
      </c>
    </row>
    <row r="2650" spans="1:10" x14ac:dyDescent="0.25">
      <c r="A2650"/>
      <c r="B2650" s="17"/>
      <c r="C2650" s="19">
        <v>2016</v>
      </c>
      <c r="D2650" s="30" t="s">
        <v>1868</v>
      </c>
      <c r="E2650" s="10">
        <v>1950745.5</v>
      </c>
      <c r="F2650" s="10">
        <v>1370422.1</v>
      </c>
      <c r="G2650" s="10">
        <v>848047.5</v>
      </c>
      <c r="H2650" s="11" t="s">
        <v>147</v>
      </c>
      <c r="I2650" s="28">
        <v>416149.9</v>
      </c>
      <c r="J2650" s="28">
        <v>414206.3</v>
      </c>
    </row>
    <row r="2651" spans="1:10" x14ac:dyDescent="0.25">
      <c r="A2651"/>
      <c r="B2651" s="17"/>
      <c r="C2651" s="19">
        <v>2017</v>
      </c>
      <c r="D2651" s="30" t="s">
        <v>1868</v>
      </c>
      <c r="E2651" s="10">
        <v>2547360.6</v>
      </c>
      <c r="F2651" s="10">
        <v>1732165.5</v>
      </c>
      <c r="G2651" s="10">
        <v>1167992.8</v>
      </c>
      <c r="H2651" s="11" t="s">
        <v>147</v>
      </c>
      <c r="I2651" s="28">
        <v>596303.5</v>
      </c>
      <c r="J2651" s="28">
        <v>593926.30000000005</v>
      </c>
    </row>
    <row r="2652" spans="1:10" x14ac:dyDescent="0.25">
      <c r="A2652"/>
      <c r="B2652" s="17"/>
      <c r="C2652" s="19">
        <v>2018</v>
      </c>
      <c r="D2652" s="30" t="s">
        <v>1868</v>
      </c>
      <c r="E2652" s="10">
        <v>2208806.6</v>
      </c>
      <c r="F2652" s="10">
        <v>2337834.2000000002</v>
      </c>
      <c r="G2652" s="10">
        <v>1395971.7000000002</v>
      </c>
      <c r="H2652" s="11" t="s">
        <v>147</v>
      </c>
      <c r="I2652" s="28">
        <v>755501.8</v>
      </c>
      <c r="J2652" s="28">
        <v>750090.8</v>
      </c>
    </row>
    <row r="2653" spans="1:10" x14ac:dyDescent="0.25">
      <c r="A2653" s="22" t="s">
        <v>945</v>
      </c>
      <c r="B2653" s="17" t="s">
        <v>946</v>
      </c>
      <c r="C2653" s="19">
        <v>2013</v>
      </c>
      <c r="D2653" s="30" t="s">
        <v>1868</v>
      </c>
      <c r="E2653" s="34" t="s">
        <v>1867</v>
      </c>
      <c r="F2653" s="34" t="s">
        <v>1867</v>
      </c>
      <c r="G2653" s="10">
        <v>150364.59999999998</v>
      </c>
      <c r="H2653" s="11" t="s">
        <v>1867</v>
      </c>
      <c r="I2653" s="11" t="s">
        <v>1867</v>
      </c>
      <c r="J2653" s="28">
        <v>33469.699999999997</v>
      </c>
    </row>
    <row r="2654" spans="1:10" x14ac:dyDescent="0.25">
      <c r="A2654"/>
      <c r="B2654" s="17"/>
      <c r="C2654" s="19">
        <v>2014</v>
      </c>
      <c r="D2654" s="30" t="s">
        <v>1868</v>
      </c>
      <c r="E2654" s="10">
        <v>611671.69999999995</v>
      </c>
      <c r="F2654" s="10">
        <v>151688.79999999999</v>
      </c>
      <c r="G2654" s="10">
        <v>79114.399999999994</v>
      </c>
      <c r="H2654" s="11" t="s">
        <v>147</v>
      </c>
      <c r="I2654" s="28">
        <v>19198.2</v>
      </c>
      <c r="J2654" s="28">
        <v>19198.2</v>
      </c>
    </row>
    <row r="2655" spans="1:10" x14ac:dyDescent="0.25">
      <c r="A2655"/>
      <c r="B2655" s="17"/>
      <c r="C2655" s="19">
        <v>2015</v>
      </c>
      <c r="D2655" s="30" t="s">
        <v>1868</v>
      </c>
      <c r="E2655" s="10">
        <v>1152274.8</v>
      </c>
      <c r="F2655" s="10">
        <v>300107.40000000002</v>
      </c>
      <c r="G2655" s="10">
        <v>138326.09999999998</v>
      </c>
      <c r="H2655" s="11" t="s">
        <v>147</v>
      </c>
      <c r="I2655" s="28">
        <v>38030.199999999997</v>
      </c>
      <c r="J2655" s="28">
        <v>38030.199999999997</v>
      </c>
    </row>
    <row r="2656" spans="1:10" x14ac:dyDescent="0.25">
      <c r="A2656"/>
      <c r="B2656" s="17"/>
      <c r="C2656" s="19">
        <v>2016</v>
      </c>
      <c r="D2656" s="30" t="s">
        <v>1868</v>
      </c>
      <c r="E2656" s="10">
        <v>1481075.1</v>
      </c>
      <c r="F2656" s="10">
        <v>540957.1</v>
      </c>
      <c r="G2656" s="10">
        <v>320814.40000000002</v>
      </c>
      <c r="H2656" s="11" t="s">
        <v>147</v>
      </c>
      <c r="I2656" s="28">
        <v>69027.100000000006</v>
      </c>
      <c r="J2656" s="28">
        <v>69027.100000000006</v>
      </c>
    </row>
    <row r="2657" spans="1:10" x14ac:dyDescent="0.25">
      <c r="A2657"/>
      <c r="B2657" s="17"/>
      <c r="C2657" s="19">
        <v>2017</v>
      </c>
      <c r="D2657" s="30" t="s">
        <v>1868</v>
      </c>
      <c r="E2657" s="10">
        <v>1615852.6</v>
      </c>
      <c r="F2657" s="10">
        <v>531001.5</v>
      </c>
      <c r="G2657" s="10">
        <v>302452.5</v>
      </c>
      <c r="H2657" s="11" t="s">
        <v>147</v>
      </c>
      <c r="I2657" s="28">
        <v>107565.8</v>
      </c>
      <c r="J2657" s="28">
        <v>107565.8</v>
      </c>
    </row>
    <row r="2658" spans="1:10" x14ac:dyDescent="0.25">
      <c r="A2658"/>
      <c r="B2658" s="17"/>
      <c r="C2658" s="19">
        <v>2018</v>
      </c>
      <c r="D2658" s="30" t="s">
        <v>1868</v>
      </c>
      <c r="E2658" s="10">
        <v>1858993.5</v>
      </c>
      <c r="F2658" s="10">
        <v>637552.30000000005</v>
      </c>
      <c r="G2658" s="10">
        <v>355920.69999999995</v>
      </c>
      <c r="H2658" s="11" t="s">
        <v>147</v>
      </c>
      <c r="I2658" s="28">
        <v>127897.4</v>
      </c>
      <c r="J2658" s="28">
        <v>127897.4</v>
      </c>
    </row>
    <row r="2659" spans="1:10" x14ac:dyDescent="0.25">
      <c r="A2659" s="22" t="s">
        <v>947</v>
      </c>
      <c r="B2659" s="17" t="s">
        <v>948</v>
      </c>
      <c r="C2659" s="19">
        <v>2013</v>
      </c>
      <c r="D2659" s="30" t="s">
        <v>1868</v>
      </c>
      <c r="E2659" s="10">
        <v>113266.2</v>
      </c>
      <c r="F2659" s="10">
        <v>153446.20000000001</v>
      </c>
      <c r="G2659" s="10">
        <v>14380.300000000001</v>
      </c>
      <c r="H2659" s="11" t="s">
        <v>147</v>
      </c>
      <c r="I2659" s="28">
        <v>944.1</v>
      </c>
      <c r="J2659" s="28">
        <v>944.1</v>
      </c>
    </row>
    <row r="2660" spans="1:10" x14ac:dyDescent="0.25">
      <c r="A2660"/>
      <c r="B2660" s="17"/>
      <c r="C2660" s="19">
        <v>2014</v>
      </c>
      <c r="D2660" s="30" t="s">
        <v>1868</v>
      </c>
      <c r="E2660" s="10">
        <v>182125.2</v>
      </c>
      <c r="F2660" s="10">
        <v>226265.9</v>
      </c>
      <c r="G2660" s="10">
        <v>12307.699999999999</v>
      </c>
      <c r="H2660" s="11" t="s">
        <v>147</v>
      </c>
      <c r="I2660" s="28">
        <v>45.9</v>
      </c>
      <c r="J2660" s="28">
        <v>45.9</v>
      </c>
    </row>
    <row r="2661" spans="1:10" x14ac:dyDescent="0.25">
      <c r="A2661"/>
      <c r="B2661" s="17"/>
      <c r="C2661" s="19">
        <v>2015</v>
      </c>
      <c r="D2661" s="30" t="s">
        <v>1868</v>
      </c>
      <c r="E2661" s="10">
        <v>286408.89999999997</v>
      </c>
      <c r="F2661" s="10">
        <v>178251.4</v>
      </c>
      <c r="G2661" s="10">
        <v>21081.800000000003</v>
      </c>
      <c r="H2661" s="11" t="s">
        <v>147</v>
      </c>
      <c r="I2661" s="28">
        <v>99.4</v>
      </c>
      <c r="J2661" s="28">
        <v>99.4</v>
      </c>
    </row>
    <row r="2662" spans="1:10" x14ac:dyDescent="0.25">
      <c r="A2662"/>
      <c r="B2662" s="17"/>
      <c r="C2662" s="19">
        <v>2016</v>
      </c>
      <c r="D2662" s="30" t="s">
        <v>1868</v>
      </c>
      <c r="E2662" s="10">
        <v>428149.39999999997</v>
      </c>
      <c r="F2662" s="10">
        <v>298996.69999999995</v>
      </c>
      <c r="G2662" s="10">
        <v>63421.4</v>
      </c>
      <c r="H2662" s="11" t="s">
        <v>147</v>
      </c>
      <c r="I2662" s="28">
        <v>564.1</v>
      </c>
      <c r="J2662" s="28">
        <v>564.1</v>
      </c>
    </row>
    <row r="2663" spans="1:10" x14ac:dyDescent="0.25">
      <c r="A2663"/>
      <c r="B2663" s="17"/>
      <c r="C2663" s="19">
        <v>2017</v>
      </c>
      <c r="D2663" s="30" t="s">
        <v>1868</v>
      </c>
      <c r="E2663" s="33" t="s">
        <v>1867</v>
      </c>
      <c r="F2663" s="10">
        <v>377313.7</v>
      </c>
      <c r="G2663" s="10">
        <v>64179.7</v>
      </c>
      <c r="H2663" s="11" t="s">
        <v>147</v>
      </c>
      <c r="I2663" s="33" t="s">
        <v>1867</v>
      </c>
      <c r="J2663" s="28">
        <v>12202.2</v>
      </c>
    </row>
    <row r="2664" spans="1:10" x14ac:dyDescent="0.25">
      <c r="A2664"/>
      <c r="B2664" s="17"/>
      <c r="C2664" s="19">
        <v>2018</v>
      </c>
      <c r="D2664" s="30" t="s">
        <v>1868</v>
      </c>
      <c r="E2664" s="10">
        <v>787179.2</v>
      </c>
      <c r="F2664" s="10">
        <v>375581.19999999995</v>
      </c>
      <c r="G2664" s="10">
        <v>64656.4</v>
      </c>
      <c r="H2664" s="11" t="s">
        <v>147</v>
      </c>
      <c r="I2664" s="28">
        <v>15534.6</v>
      </c>
      <c r="J2664" s="28">
        <v>15534.6</v>
      </c>
    </row>
    <row r="2665" spans="1:10" x14ac:dyDescent="0.25">
      <c r="A2665" s="22" t="s">
        <v>949</v>
      </c>
      <c r="B2665" s="17" t="s">
        <v>950</v>
      </c>
      <c r="C2665" s="19">
        <v>2013</v>
      </c>
      <c r="D2665" s="30" t="s">
        <v>1868</v>
      </c>
      <c r="E2665" s="34" t="s">
        <v>1867</v>
      </c>
      <c r="F2665" s="34" t="s">
        <v>1867</v>
      </c>
      <c r="G2665" s="10">
        <v>161577.5</v>
      </c>
      <c r="H2665" s="11" t="s">
        <v>1867</v>
      </c>
      <c r="I2665" s="11" t="s">
        <v>1867</v>
      </c>
      <c r="J2665" s="28">
        <v>26635.7</v>
      </c>
    </row>
    <row r="2666" spans="1:10" x14ac:dyDescent="0.25">
      <c r="A2666"/>
      <c r="B2666" s="17"/>
      <c r="C2666" s="19">
        <v>2014</v>
      </c>
      <c r="D2666" s="30" t="s">
        <v>1868</v>
      </c>
      <c r="E2666" s="10">
        <v>1161349.2</v>
      </c>
      <c r="F2666" s="10">
        <v>386875.3</v>
      </c>
      <c r="G2666" s="10">
        <v>172427.9</v>
      </c>
      <c r="H2666" s="11" t="s">
        <v>147</v>
      </c>
      <c r="I2666" s="28">
        <v>38162.800000000003</v>
      </c>
      <c r="J2666" s="28">
        <v>37969</v>
      </c>
    </row>
    <row r="2667" spans="1:10" x14ac:dyDescent="0.25">
      <c r="A2667"/>
      <c r="B2667" s="17"/>
      <c r="C2667" s="19">
        <v>2015</v>
      </c>
      <c r="D2667" s="30" t="s">
        <v>1868</v>
      </c>
      <c r="E2667" s="10">
        <v>1327767.3999999999</v>
      </c>
      <c r="F2667" s="10">
        <v>343029.4</v>
      </c>
      <c r="G2667" s="10">
        <v>161294.20000000001</v>
      </c>
      <c r="H2667" s="11" t="s">
        <v>147</v>
      </c>
      <c r="I2667" s="28">
        <v>46486.2</v>
      </c>
      <c r="J2667" s="28">
        <v>46486.2</v>
      </c>
    </row>
    <row r="2668" spans="1:10" x14ac:dyDescent="0.25">
      <c r="A2668"/>
      <c r="B2668" s="17"/>
      <c r="C2668" s="19">
        <v>2016</v>
      </c>
      <c r="D2668" s="30" t="s">
        <v>1868</v>
      </c>
      <c r="E2668" s="10">
        <v>1663461.6</v>
      </c>
      <c r="F2668" s="10">
        <v>442735.39999999997</v>
      </c>
      <c r="G2668" s="10">
        <v>298582</v>
      </c>
      <c r="H2668" s="11" t="s">
        <v>147</v>
      </c>
      <c r="I2668" s="28">
        <v>66531.3</v>
      </c>
      <c r="J2668" s="28">
        <v>66531.3</v>
      </c>
    </row>
    <row r="2669" spans="1:10" x14ac:dyDescent="0.25">
      <c r="A2669"/>
      <c r="B2669" s="17"/>
      <c r="C2669" s="19">
        <v>2017</v>
      </c>
      <c r="D2669" s="30" t="s">
        <v>1868</v>
      </c>
      <c r="E2669" s="10">
        <v>1633237.5</v>
      </c>
      <c r="F2669" s="10">
        <v>896923.5</v>
      </c>
      <c r="G2669" s="10">
        <v>435153.69999999995</v>
      </c>
      <c r="H2669" s="11" t="s">
        <v>147</v>
      </c>
      <c r="I2669" s="28">
        <v>92457.1</v>
      </c>
      <c r="J2669" s="28">
        <v>92457.1</v>
      </c>
    </row>
    <row r="2670" spans="1:10" x14ac:dyDescent="0.25">
      <c r="A2670"/>
      <c r="B2670" s="17"/>
      <c r="C2670" s="19">
        <v>2018</v>
      </c>
      <c r="D2670" s="30" t="s">
        <v>1868</v>
      </c>
      <c r="E2670" s="10">
        <v>2641353</v>
      </c>
      <c r="F2670" s="10">
        <v>1068644.5</v>
      </c>
      <c r="G2670" s="10">
        <v>510273.7</v>
      </c>
      <c r="H2670" s="11" t="s">
        <v>147</v>
      </c>
      <c r="I2670" s="28">
        <v>115992.2</v>
      </c>
      <c r="J2670" s="28">
        <v>115120.2</v>
      </c>
    </row>
    <row r="2671" spans="1:10" x14ac:dyDescent="0.25">
      <c r="A2671" s="22" t="s">
        <v>951</v>
      </c>
      <c r="B2671" s="17" t="s">
        <v>952</v>
      </c>
      <c r="C2671" s="19">
        <v>2013</v>
      </c>
      <c r="D2671" s="34" t="s">
        <v>1867</v>
      </c>
      <c r="E2671" s="34" t="s">
        <v>1867</v>
      </c>
      <c r="F2671" s="10">
        <v>143651.20000000001</v>
      </c>
      <c r="G2671" s="10">
        <v>94710.9</v>
      </c>
      <c r="H2671" s="11" t="s">
        <v>147</v>
      </c>
      <c r="I2671" s="28">
        <v>69926.7</v>
      </c>
      <c r="J2671" s="28">
        <v>69926.7</v>
      </c>
    </row>
    <row r="2672" spans="1:10" x14ac:dyDescent="0.25">
      <c r="A2672"/>
      <c r="B2672" s="17"/>
      <c r="C2672" s="19">
        <v>2014</v>
      </c>
      <c r="D2672" s="29" t="s">
        <v>1867</v>
      </c>
      <c r="E2672" s="29" t="s">
        <v>1867</v>
      </c>
      <c r="F2672" s="10">
        <v>179476.8</v>
      </c>
      <c r="G2672" s="10">
        <v>127511.4</v>
      </c>
      <c r="H2672" s="11" t="s">
        <v>147</v>
      </c>
      <c r="I2672" s="28">
        <v>73891.8</v>
      </c>
      <c r="J2672" s="28">
        <v>73675.8</v>
      </c>
    </row>
    <row r="2673" spans="1:10" x14ac:dyDescent="0.25">
      <c r="A2673"/>
      <c r="B2673" s="17"/>
      <c r="C2673" s="19">
        <v>2015</v>
      </c>
      <c r="D2673" s="30" t="s">
        <v>1868</v>
      </c>
      <c r="E2673" s="10">
        <v>66948</v>
      </c>
      <c r="F2673" s="10">
        <v>269140.3</v>
      </c>
      <c r="G2673" s="10">
        <v>206611.20000000001</v>
      </c>
      <c r="H2673" s="11" t="s">
        <v>147</v>
      </c>
      <c r="I2673" s="28">
        <v>131149.4</v>
      </c>
      <c r="J2673" s="28">
        <v>131149.4</v>
      </c>
    </row>
    <row r="2674" spans="1:10" x14ac:dyDescent="0.25">
      <c r="A2674"/>
      <c r="B2674" s="17"/>
      <c r="C2674" s="19">
        <v>2016</v>
      </c>
      <c r="D2674" s="30" t="s">
        <v>1868</v>
      </c>
      <c r="E2674" s="10">
        <v>956562</v>
      </c>
      <c r="F2674" s="10">
        <v>294887.40000000002</v>
      </c>
      <c r="G2674" s="10">
        <v>206939</v>
      </c>
      <c r="H2674" s="11" t="s">
        <v>147</v>
      </c>
      <c r="I2674" s="28">
        <v>154261.9</v>
      </c>
      <c r="J2674" s="28">
        <v>154261.9</v>
      </c>
    </row>
    <row r="2675" spans="1:10" x14ac:dyDescent="0.25">
      <c r="A2675"/>
      <c r="B2675" s="17"/>
      <c r="C2675" s="19">
        <v>2017</v>
      </c>
      <c r="D2675" s="30" t="s">
        <v>1868</v>
      </c>
      <c r="E2675" s="33" t="s">
        <v>1867</v>
      </c>
      <c r="F2675" s="10">
        <v>376864.19999999995</v>
      </c>
      <c r="G2675" s="10">
        <v>276451</v>
      </c>
      <c r="H2675" s="11" t="s">
        <v>147</v>
      </c>
      <c r="I2675" s="33" t="s">
        <v>1867</v>
      </c>
      <c r="J2675" s="28">
        <v>187849.1</v>
      </c>
    </row>
    <row r="2676" spans="1:10" x14ac:dyDescent="0.25">
      <c r="A2676"/>
      <c r="B2676" s="17"/>
      <c r="C2676" s="19">
        <v>2018</v>
      </c>
      <c r="D2676" s="30" t="s">
        <v>1868</v>
      </c>
      <c r="E2676" s="30" t="s">
        <v>1867</v>
      </c>
      <c r="F2676" s="10">
        <v>716911.3</v>
      </c>
      <c r="G2676" s="10">
        <v>326332.59999999998</v>
      </c>
      <c r="H2676" s="11" t="s">
        <v>147</v>
      </c>
      <c r="I2676" s="30" t="s">
        <v>1867</v>
      </c>
      <c r="J2676" s="28">
        <v>231710.2</v>
      </c>
    </row>
    <row r="2677" spans="1:10" x14ac:dyDescent="0.25">
      <c r="A2677" s="21" t="s">
        <v>953</v>
      </c>
      <c r="B2677" s="17" t="s">
        <v>954</v>
      </c>
      <c r="C2677" s="19">
        <v>2013</v>
      </c>
      <c r="D2677" s="30" t="s">
        <v>1868</v>
      </c>
      <c r="E2677" s="10">
        <v>1588769.2</v>
      </c>
      <c r="F2677" s="10">
        <v>2492048</v>
      </c>
      <c r="G2677" s="10">
        <v>909559.2</v>
      </c>
      <c r="H2677" s="11" t="s">
        <v>147</v>
      </c>
      <c r="I2677" s="28">
        <v>213090.8</v>
      </c>
      <c r="J2677" s="28">
        <v>206267.3</v>
      </c>
    </row>
    <row r="2678" spans="1:10" x14ac:dyDescent="0.25">
      <c r="A2678"/>
      <c r="B2678" s="17"/>
      <c r="C2678" s="19">
        <v>2014</v>
      </c>
      <c r="D2678" s="30" t="s">
        <v>1868</v>
      </c>
      <c r="E2678" s="10">
        <v>1113528</v>
      </c>
      <c r="F2678" s="10">
        <v>2258491.4</v>
      </c>
      <c r="G2678" s="10">
        <v>855996.1</v>
      </c>
      <c r="H2678" s="11" t="s">
        <v>147</v>
      </c>
      <c r="I2678" s="28">
        <v>248255.9</v>
      </c>
      <c r="J2678" s="28">
        <v>234845.1</v>
      </c>
    </row>
    <row r="2679" spans="1:10" x14ac:dyDescent="0.25">
      <c r="A2679"/>
      <c r="B2679" s="17"/>
      <c r="C2679" s="19">
        <v>2015</v>
      </c>
      <c r="D2679" s="30" t="s">
        <v>1868</v>
      </c>
      <c r="E2679" s="10">
        <v>1052665.2</v>
      </c>
      <c r="F2679" s="10">
        <v>2218883.7000000002</v>
      </c>
      <c r="G2679" s="10">
        <v>969046.5</v>
      </c>
      <c r="H2679" s="11" t="s">
        <v>147</v>
      </c>
      <c r="I2679" s="28">
        <v>363079.2</v>
      </c>
      <c r="J2679" s="28">
        <v>351888.4</v>
      </c>
    </row>
    <row r="2680" spans="1:10" x14ac:dyDescent="0.25">
      <c r="A2680"/>
      <c r="B2680" s="17"/>
      <c r="C2680" s="19">
        <v>2016</v>
      </c>
      <c r="D2680" s="30" t="s">
        <v>1868</v>
      </c>
      <c r="E2680" s="10">
        <v>754430</v>
      </c>
      <c r="F2680" s="10">
        <v>2955163.1000000006</v>
      </c>
      <c r="G2680" s="10">
        <v>1490633.4</v>
      </c>
      <c r="H2680" s="11" t="s">
        <v>147</v>
      </c>
      <c r="I2680" s="28">
        <v>534676.69999999995</v>
      </c>
      <c r="J2680" s="28">
        <v>530700.6</v>
      </c>
    </row>
    <row r="2681" spans="1:10" x14ac:dyDescent="0.25">
      <c r="A2681"/>
      <c r="B2681" s="17"/>
      <c r="C2681" s="19">
        <v>2017</v>
      </c>
      <c r="D2681" s="30" t="s">
        <v>1868</v>
      </c>
      <c r="E2681" s="10">
        <v>1294022.1000000001</v>
      </c>
      <c r="F2681" s="10">
        <v>3410844.1</v>
      </c>
      <c r="G2681" s="10">
        <v>1589408.1</v>
      </c>
      <c r="H2681" s="11" t="s">
        <v>147</v>
      </c>
      <c r="I2681" s="28">
        <v>657202</v>
      </c>
      <c r="J2681" s="28">
        <v>643717.4</v>
      </c>
    </row>
    <row r="2682" spans="1:10" x14ac:dyDescent="0.25">
      <c r="A2682"/>
      <c r="B2682" s="17"/>
      <c r="C2682" s="19">
        <v>2018</v>
      </c>
      <c r="D2682" s="30" t="s">
        <v>1868</v>
      </c>
      <c r="E2682" s="10">
        <v>2030194.5</v>
      </c>
      <c r="F2682" s="10">
        <v>4856780</v>
      </c>
      <c r="G2682" s="10">
        <v>2087176.6</v>
      </c>
      <c r="H2682" s="11" t="s">
        <v>147</v>
      </c>
      <c r="I2682" s="28">
        <v>782374</v>
      </c>
      <c r="J2682" s="28">
        <v>773254.1</v>
      </c>
    </row>
    <row r="2683" spans="1:10" x14ac:dyDescent="0.25">
      <c r="A2683" s="22" t="s">
        <v>953</v>
      </c>
      <c r="B2683" s="17" t="s">
        <v>955</v>
      </c>
      <c r="C2683" s="19">
        <v>2013</v>
      </c>
      <c r="D2683" s="30" t="s">
        <v>1868</v>
      </c>
      <c r="E2683" s="10">
        <v>1588769.2</v>
      </c>
      <c r="F2683" s="10">
        <v>2492048</v>
      </c>
      <c r="G2683" s="10">
        <v>909559.2</v>
      </c>
      <c r="H2683" s="11" t="s">
        <v>147</v>
      </c>
      <c r="I2683" s="28">
        <v>213090.8</v>
      </c>
      <c r="J2683" s="28">
        <v>206267.3</v>
      </c>
    </row>
    <row r="2684" spans="1:10" x14ac:dyDescent="0.25">
      <c r="A2684"/>
      <c r="B2684" s="17"/>
      <c r="C2684" s="19">
        <v>2014</v>
      </c>
      <c r="D2684" s="30" t="s">
        <v>1868</v>
      </c>
      <c r="E2684" s="10">
        <v>1113528</v>
      </c>
      <c r="F2684" s="10">
        <v>2258491.4</v>
      </c>
      <c r="G2684" s="10">
        <v>855996.1</v>
      </c>
      <c r="H2684" s="11" t="s">
        <v>147</v>
      </c>
      <c r="I2684" s="28">
        <v>248255.9</v>
      </c>
      <c r="J2684" s="28">
        <v>234845.1</v>
      </c>
    </row>
    <row r="2685" spans="1:10" x14ac:dyDescent="0.25">
      <c r="A2685"/>
      <c r="B2685" s="17"/>
      <c r="C2685" s="19">
        <v>2015</v>
      </c>
      <c r="D2685" s="30" t="s">
        <v>1868</v>
      </c>
      <c r="E2685" s="10">
        <v>1052665.2</v>
      </c>
      <c r="F2685" s="10">
        <v>2218883.7000000002</v>
      </c>
      <c r="G2685" s="10">
        <v>969046.5</v>
      </c>
      <c r="H2685" s="11" t="s">
        <v>147</v>
      </c>
      <c r="I2685" s="28">
        <v>363079.2</v>
      </c>
      <c r="J2685" s="28">
        <v>351888.4</v>
      </c>
    </row>
    <row r="2686" spans="1:10" x14ac:dyDescent="0.25">
      <c r="A2686"/>
      <c r="B2686" s="17"/>
      <c r="C2686" s="19">
        <v>2016</v>
      </c>
      <c r="D2686" s="30" t="s">
        <v>1868</v>
      </c>
      <c r="E2686" s="10">
        <v>754430</v>
      </c>
      <c r="F2686" s="10">
        <v>2955163.1000000006</v>
      </c>
      <c r="G2686" s="10">
        <v>1490633.4</v>
      </c>
      <c r="H2686" s="11" t="s">
        <v>147</v>
      </c>
      <c r="I2686" s="28">
        <v>534676.69999999995</v>
      </c>
      <c r="J2686" s="28">
        <v>530700.6</v>
      </c>
    </row>
    <row r="2687" spans="1:10" x14ac:dyDescent="0.25">
      <c r="A2687"/>
      <c r="B2687" s="17"/>
      <c r="C2687" s="19">
        <v>2017</v>
      </c>
      <c r="D2687" s="30" t="s">
        <v>1868</v>
      </c>
      <c r="E2687" s="10">
        <v>1294022.1000000001</v>
      </c>
      <c r="F2687" s="10">
        <v>3410844.1</v>
      </c>
      <c r="G2687" s="10">
        <v>1589408.1</v>
      </c>
      <c r="H2687" s="11" t="s">
        <v>147</v>
      </c>
      <c r="I2687" s="28">
        <v>657202</v>
      </c>
      <c r="J2687" s="28">
        <v>643717.4</v>
      </c>
    </row>
    <row r="2688" spans="1:10" x14ac:dyDescent="0.25">
      <c r="A2688"/>
      <c r="B2688" s="17"/>
      <c r="C2688" s="19">
        <v>2018</v>
      </c>
      <c r="D2688" s="30" t="s">
        <v>1868</v>
      </c>
      <c r="E2688" s="10">
        <v>2030194.5</v>
      </c>
      <c r="F2688" s="10">
        <v>4856780</v>
      </c>
      <c r="G2688" s="10">
        <v>2087176.6</v>
      </c>
      <c r="H2688" s="11" t="s">
        <v>147</v>
      </c>
      <c r="I2688" s="28">
        <v>782374</v>
      </c>
      <c r="J2688" s="28">
        <v>773254.1</v>
      </c>
    </row>
    <row r="2689" spans="1:10" x14ac:dyDescent="0.25">
      <c r="A2689" s="18" t="s">
        <v>52</v>
      </c>
      <c r="B2689" s="17" t="s">
        <v>15</v>
      </c>
      <c r="C2689" s="19">
        <v>2013</v>
      </c>
      <c r="D2689" s="10">
        <v>127457290.2</v>
      </c>
      <c r="E2689" s="10">
        <v>28397170.599999998</v>
      </c>
      <c r="F2689" s="10">
        <v>3071736.5</v>
      </c>
      <c r="G2689" s="10">
        <v>460527.80000000005</v>
      </c>
      <c r="H2689" s="11" t="s">
        <v>147</v>
      </c>
      <c r="I2689" s="28">
        <v>15567.2</v>
      </c>
      <c r="J2689" s="28">
        <v>13988.9</v>
      </c>
    </row>
    <row r="2690" spans="1:10" x14ac:dyDescent="0.25">
      <c r="A2690"/>
      <c r="B2690" s="17"/>
      <c r="C2690" s="19">
        <v>2014</v>
      </c>
      <c r="D2690" s="10">
        <v>129780908.8</v>
      </c>
      <c r="E2690" s="10">
        <v>32518097.600000001</v>
      </c>
      <c r="F2690" s="10">
        <v>3339423.3000000003</v>
      </c>
      <c r="G2690" s="10">
        <v>596839.79999999993</v>
      </c>
      <c r="H2690" s="11" t="s">
        <v>147</v>
      </c>
      <c r="I2690" s="28">
        <v>23818.7</v>
      </c>
      <c r="J2690" s="28">
        <v>18347.900000000001</v>
      </c>
    </row>
    <row r="2691" spans="1:10" x14ac:dyDescent="0.25">
      <c r="A2691"/>
      <c r="B2691" s="17"/>
      <c r="C2691" s="19">
        <v>2015</v>
      </c>
      <c r="D2691" s="10">
        <v>131977598.59999999</v>
      </c>
      <c r="E2691" s="10">
        <v>55224312.200000003</v>
      </c>
      <c r="F2691" s="10">
        <v>4092340.4</v>
      </c>
      <c r="G2691" s="10">
        <v>988770.1</v>
      </c>
      <c r="H2691" s="11" t="s">
        <v>147</v>
      </c>
      <c r="I2691" s="28">
        <v>29299</v>
      </c>
      <c r="J2691" s="28">
        <v>23264.6</v>
      </c>
    </row>
    <row r="2692" spans="1:10" x14ac:dyDescent="0.25">
      <c r="A2692"/>
      <c r="B2692" s="17"/>
      <c r="C2692" s="19">
        <v>2016</v>
      </c>
      <c r="D2692" s="10">
        <v>152548773.59999999</v>
      </c>
      <c r="E2692" s="10">
        <v>104103722.2</v>
      </c>
      <c r="F2692" s="10">
        <v>8355994.2000000002</v>
      </c>
      <c r="G2692" s="10">
        <v>1528744</v>
      </c>
      <c r="H2692" s="11" t="s">
        <v>147</v>
      </c>
      <c r="I2692" s="28">
        <v>45427.7</v>
      </c>
      <c r="J2692" s="28">
        <v>37266.9</v>
      </c>
    </row>
    <row r="2693" spans="1:10" x14ac:dyDescent="0.25">
      <c r="A2693"/>
      <c r="B2693" s="17"/>
      <c r="C2693" s="19">
        <v>2017</v>
      </c>
      <c r="D2693" s="10">
        <v>184007495.80000001</v>
      </c>
      <c r="E2693" s="10">
        <v>99801796.200000003</v>
      </c>
      <c r="F2693" s="10">
        <v>11690755.899999999</v>
      </c>
      <c r="G2693" s="10">
        <v>2721326.1</v>
      </c>
      <c r="H2693" s="11" t="s">
        <v>147</v>
      </c>
      <c r="I2693" s="28">
        <v>59959.7</v>
      </c>
      <c r="J2693" s="28">
        <v>48684.2</v>
      </c>
    </row>
    <row r="2694" spans="1:10" x14ac:dyDescent="0.25">
      <c r="A2694"/>
      <c r="B2694" s="17"/>
      <c r="C2694" s="19">
        <v>2018</v>
      </c>
      <c r="D2694" s="10">
        <v>211911432.59999999</v>
      </c>
      <c r="E2694" s="10">
        <v>90612814.400000006</v>
      </c>
      <c r="F2694" s="10">
        <v>15809692.6</v>
      </c>
      <c r="G2694" s="10">
        <v>4128713.9</v>
      </c>
      <c r="H2694" s="11" t="s">
        <v>147</v>
      </c>
      <c r="I2694" s="28">
        <v>121958.6</v>
      </c>
      <c r="J2694" s="28">
        <v>96257.1</v>
      </c>
    </row>
    <row r="2695" spans="1:10" x14ac:dyDescent="0.25">
      <c r="A2695" s="20" t="s">
        <v>94</v>
      </c>
      <c r="B2695" s="17" t="s">
        <v>956</v>
      </c>
      <c r="C2695" s="19">
        <v>2013</v>
      </c>
      <c r="D2695" s="10">
        <v>127457290.2</v>
      </c>
      <c r="E2695" s="10">
        <v>28397170.599999998</v>
      </c>
      <c r="F2695" s="10">
        <v>3071736.5</v>
      </c>
      <c r="G2695" s="10">
        <v>460527.80000000005</v>
      </c>
      <c r="H2695" s="11" t="s">
        <v>147</v>
      </c>
      <c r="I2695" s="28">
        <v>15567.2</v>
      </c>
      <c r="J2695" s="28">
        <v>13988.9</v>
      </c>
    </row>
    <row r="2696" spans="1:10" x14ac:dyDescent="0.25">
      <c r="A2696"/>
      <c r="B2696" s="17"/>
      <c r="C2696" s="19">
        <v>2014</v>
      </c>
      <c r="D2696" s="10">
        <v>129780908.8</v>
      </c>
      <c r="E2696" s="10">
        <v>32518097.600000001</v>
      </c>
      <c r="F2696" s="10">
        <v>3339423.3000000003</v>
      </c>
      <c r="G2696" s="10">
        <v>596839.79999999993</v>
      </c>
      <c r="H2696" s="11" t="s">
        <v>147</v>
      </c>
      <c r="I2696" s="28">
        <v>23818.7</v>
      </c>
      <c r="J2696" s="28">
        <v>18347.900000000001</v>
      </c>
    </row>
    <row r="2697" spans="1:10" x14ac:dyDescent="0.25">
      <c r="A2697"/>
      <c r="B2697" s="17"/>
      <c r="C2697" s="19">
        <v>2015</v>
      </c>
      <c r="D2697" s="10">
        <v>131977598.59999999</v>
      </c>
      <c r="E2697" s="10">
        <v>55224312.200000003</v>
      </c>
      <c r="F2697" s="10">
        <v>4092340.4</v>
      </c>
      <c r="G2697" s="10">
        <v>988770.1</v>
      </c>
      <c r="H2697" s="11" t="s">
        <v>147</v>
      </c>
      <c r="I2697" s="28">
        <v>29299</v>
      </c>
      <c r="J2697" s="28">
        <v>23264.6</v>
      </c>
    </row>
    <row r="2698" spans="1:10" x14ac:dyDescent="0.25">
      <c r="A2698"/>
      <c r="B2698" s="17"/>
      <c r="C2698" s="19">
        <v>2016</v>
      </c>
      <c r="D2698" s="10">
        <v>152548773.59999999</v>
      </c>
      <c r="E2698" s="10">
        <v>104103722.2</v>
      </c>
      <c r="F2698" s="10">
        <v>8355994.2000000002</v>
      </c>
      <c r="G2698" s="10">
        <v>1528744</v>
      </c>
      <c r="H2698" s="11" t="s">
        <v>147</v>
      </c>
      <c r="I2698" s="28">
        <v>45427.7</v>
      </c>
      <c r="J2698" s="28">
        <v>37266.9</v>
      </c>
    </row>
    <row r="2699" spans="1:10" x14ac:dyDescent="0.25">
      <c r="A2699"/>
      <c r="B2699" s="17"/>
      <c r="C2699" s="19">
        <v>2017</v>
      </c>
      <c r="D2699" s="10">
        <v>184007495.80000001</v>
      </c>
      <c r="E2699" s="10">
        <v>99801796.200000003</v>
      </c>
      <c r="F2699" s="10">
        <v>11690755.899999999</v>
      </c>
      <c r="G2699" s="10">
        <v>2721326.1</v>
      </c>
      <c r="H2699" s="11" t="s">
        <v>147</v>
      </c>
      <c r="I2699" s="28">
        <v>59959.7</v>
      </c>
      <c r="J2699" s="28">
        <v>48684.2</v>
      </c>
    </row>
    <row r="2700" spans="1:10" x14ac:dyDescent="0.25">
      <c r="A2700"/>
      <c r="B2700" s="17"/>
      <c r="C2700" s="19">
        <v>2018</v>
      </c>
      <c r="D2700" s="10">
        <v>211911432.59999999</v>
      </c>
      <c r="E2700" s="10">
        <v>90612814.400000006</v>
      </c>
      <c r="F2700" s="10">
        <v>15809692.6</v>
      </c>
      <c r="G2700" s="10">
        <v>4128713.9</v>
      </c>
      <c r="H2700" s="11" t="s">
        <v>147</v>
      </c>
      <c r="I2700" s="28">
        <v>121958.6</v>
      </c>
      <c r="J2700" s="28">
        <v>96257.1</v>
      </c>
    </row>
    <row r="2701" spans="1:10" x14ac:dyDescent="0.25">
      <c r="A2701" s="21" t="s">
        <v>957</v>
      </c>
      <c r="B2701" s="17" t="s">
        <v>958</v>
      </c>
      <c r="C2701" s="19">
        <v>2013</v>
      </c>
      <c r="D2701" s="10">
        <v>105643501.90000001</v>
      </c>
      <c r="E2701" s="10">
        <v>9841603.0999999996</v>
      </c>
      <c r="F2701" s="10">
        <v>1826159.3</v>
      </c>
      <c r="G2701" s="10">
        <v>292351.09999999998</v>
      </c>
      <c r="H2701" s="11" t="s">
        <v>147</v>
      </c>
      <c r="I2701" s="28">
        <v>7432.8</v>
      </c>
      <c r="J2701" s="28">
        <v>7432.8</v>
      </c>
    </row>
    <row r="2702" spans="1:10" x14ac:dyDescent="0.25">
      <c r="A2702"/>
      <c r="B2702" s="17"/>
      <c r="C2702" s="19">
        <v>2014</v>
      </c>
      <c r="D2702" s="10">
        <v>120258806.2</v>
      </c>
      <c r="E2702" s="10">
        <v>10337135.700000001</v>
      </c>
      <c r="F2702" s="10">
        <v>1611562.1</v>
      </c>
      <c r="G2702" s="10">
        <v>300206.89999999997</v>
      </c>
      <c r="H2702" s="11" t="s">
        <v>147</v>
      </c>
      <c r="I2702" s="28">
        <v>9785.7999999999993</v>
      </c>
      <c r="J2702" s="28">
        <v>6540.1</v>
      </c>
    </row>
    <row r="2703" spans="1:10" x14ac:dyDescent="0.25">
      <c r="A2703"/>
      <c r="B2703" s="17"/>
      <c r="C2703" s="19">
        <v>2015</v>
      </c>
      <c r="D2703" s="10">
        <v>116189332.40000001</v>
      </c>
      <c r="E2703" s="10">
        <v>24736639.5</v>
      </c>
      <c r="F2703" s="10">
        <v>1617195.3</v>
      </c>
      <c r="G2703" s="10">
        <v>466806</v>
      </c>
      <c r="H2703" s="11" t="s">
        <v>147</v>
      </c>
      <c r="I2703" s="28">
        <v>7178.6</v>
      </c>
      <c r="J2703" s="28">
        <v>7178.6</v>
      </c>
    </row>
    <row r="2704" spans="1:10" x14ac:dyDescent="0.25">
      <c r="A2704"/>
      <c r="B2704" s="17"/>
      <c r="C2704" s="19">
        <v>2016</v>
      </c>
      <c r="D2704" s="10">
        <v>132403840.39999999</v>
      </c>
      <c r="E2704" s="10">
        <v>44209129.699999996</v>
      </c>
      <c r="F2704" s="10">
        <v>4519747.6000000006</v>
      </c>
      <c r="G2704" s="10">
        <v>971275.7</v>
      </c>
      <c r="H2704" s="11" t="s">
        <v>147</v>
      </c>
      <c r="I2704" s="28">
        <v>9761.2000000000007</v>
      </c>
      <c r="J2704" s="28">
        <v>9761.2000000000007</v>
      </c>
    </row>
    <row r="2705" spans="1:10" x14ac:dyDescent="0.25">
      <c r="A2705"/>
      <c r="B2705" s="17"/>
      <c r="C2705" s="19">
        <v>2017</v>
      </c>
      <c r="D2705" s="33" t="s">
        <v>1867</v>
      </c>
      <c r="E2705" s="33" t="s">
        <v>1867</v>
      </c>
      <c r="F2705" s="10">
        <v>6472942</v>
      </c>
      <c r="G2705" s="10">
        <v>1359283.2</v>
      </c>
      <c r="H2705" s="11" t="s">
        <v>147</v>
      </c>
      <c r="I2705" s="28">
        <v>13497.4</v>
      </c>
      <c r="J2705" s="28">
        <v>13497.4</v>
      </c>
    </row>
    <row r="2706" spans="1:10" x14ac:dyDescent="0.25">
      <c r="A2706"/>
      <c r="B2706" s="17"/>
      <c r="C2706" s="19">
        <v>2018</v>
      </c>
      <c r="D2706" s="30" t="s">
        <v>1867</v>
      </c>
      <c r="E2706" s="30" t="s">
        <v>1867</v>
      </c>
      <c r="F2706" s="10">
        <v>9748866.5</v>
      </c>
      <c r="G2706" s="10">
        <v>2591259.7000000002</v>
      </c>
      <c r="H2706" s="11" t="s">
        <v>147</v>
      </c>
      <c r="I2706" s="28">
        <v>21371.5</v>
      </c>
      <c r="J2706" s="28">
        <v>21371.5</v>
      </c>
    </row>
    <row r="2707" spans="1:10" x14ac:dyDescent="0.25">
      <c r="A2707" s="22" t="s">
        <v>959</v>
      </c>
      <c r="B2707" s="17" t="s">
        <v>960</v>
      </c>
      <c r="C2707" s="19">
        <v>2013</v>
      </c>
      <c r="D2707" s="10">
        <v>80129422.100000009</v>
      </c>
      <c r="E2707" s="10">
        <v>7449607.6000000006</v>
      </c>
      <c r="F2707" s="10">
        <v>1201438.3</v>
      </c>
      <c r="G2707" s="10">
        <v>173956.80000000002</v>
      </c>
      <c r="H2707" s="11" t="s">
        <v>147</v>
      </c>
      <c r="I2707" s="28">
        <v>4588.7</v>
      </c>
      <c r="J2707" s="28">
        <v>4588.7</v>
      </c>
    </row>
    <row r="2708" spans="1:10" x14ac:dyDescent="0.25">
      <c r="A2708"/>
      <c r="B2708" s="17"/>
      <c r="C2708" s="19">
        <v>2014</v>
      </c>
      <c r="D2708" s="10">
        <v>82241869.5</v>
      </c>
      <c r="E2708" s="29" t="s">
        <v>1867</v>
      </c>
      <c r="F2708" s="10">
        <v>1123730.7000000002</v>
      </c>
      <c r="G2708" s="10">
        <v>250697.80000000002</v>
      </c>
      <c r="H2708" s="11" t="s">
        <v>147</v>
      </c>
      <c r="I2708" s="11" t="s">
        <v>1867</v>
      </c>
      <c r="J2708" s="28">
        <v>1945.6</v>
      </c>
    </row>
    <row r="2709" spans="1:10" x14ac:dyDescent="0.25">
      <c r="A2709"/>
      <c r="B2709" s="17"/>
      <c r="C2709" s="19">
        <v>2015</v>
      </c>
      <c r="D2709" s="10">
        <v>88890140.700000003</v>
      </c>
      <c r="E2709" s="10">
        <v>14341184.699999999</v>
      </c>
      <c r="F2709" s="10">
        <v>970216.3</v>
      </c>
      <c r="G2709" s="10">
        <v>191542.5</v>
      </c>
      <c r="H2709" s="11" t="s">
        <v>147</v>
      </c>
      <c r="I2709" s="28">
        <v>4610.3</v>
      </c>
      <c r="J2709" s="28">
        <v>4610.3</v>
      </c>
    </row>
    <row r="2710" spans="1:10" x14ac:dyDescent="0.25">
      <c r="A2710"/>
      <c r="B2710" s="17"/>
      <c r="C2710" s="19">
        <v>2016</v>
      </c>
      <c r="D2710" s="10">
        <v>103347342.60000001</v>
      </c>
      <c r="E2710" s="10">
        <v>15092061.1</v>
      </c>
      <c r="F2710" s="10">
        <v>3949205.3</v>
      </c>
      <c r="G2710" s="10">
        <v>710448</v>
      </c>
      <c r="H2710" s="11" t="s">
        <v>147</v>
      </c>
      <c r="I2710" s="28">
        <v>5186</v>
      </c>
      <c r="J2710" s="28">
        <v>5186</v>
      </c>
    </row>
    <row r="2711" spans="1:10" x14ac:dyDescent="0.25">
      <c r="A2711"/>
      <c r="B2711" s="17"/>
      <c r="C2711" s="19">
        <v>2017</v>
      </c>
      <c r="D2711" s="10">
        <v>123277084</v>
      </c>
      <c r="E2711" s="10">
        <v>10169377.4</v>
      </c>
      <c r="F2711" s="10">
        <v>5454307</v>
      </c>
      <c r="G2711" s="10">
        <v>1024977.4</v>
      </c>
      <c r="H2711" s="11" t="s">
        <v>147</v>
      </c>
      <c r="I2711" s="28">
        <v>8475.5</v>
      </c>
      <c r="J2711" s="28">
        <v>8475.5</v>
      </c>
    </row>
    <row r="2712" spans="1:10" x14ac:dyDescent="0.25">
      <c r="A2712"/>
      <c r="B2712" s="17"/>
      <c r="C2712" s="19">
        <v>2018</v>
      </c>
      <c r="D2712" s="10">
        <v>143590983.69999999</v>
      </c>
      <c r="E2712" s="10">
        <v>12831218.1</v>
      </c>
      <c r="F2712" s="10">
        <v>8281866.7000000002</v>
      </c>
      <c r="G2712" s="10">
        <v>1978762.8</v>
      </c>
      <c r="H2712" s="11" t="s">
        <v>147</v>
      </c>
      <c r="I2712" s="28">
        <v>14163.3</v>
      </c>
      <c r="J2712" s="28">
        <v>14163.3</v>
      </c>
    </row>
    <row r="2713" spans="1:10" x14ac:dyDescent="0.25">
      <c r="A2713" s="22" t="s">
        <v>961</v>
      </c>
      <c r="B2713" s="17" t="s">
        <v>962</v>
      </c>
      <c r="C2713" s="19">
        <v>2013</v>
      </c>
      <c r="D2713" s="10">
        <v>6160665.5</v>
      </c>
      <c r="E2713" s="10">
        <v>18851</v>
      </c>
      <c r="F2713" s="10">
        <v>4196.8999999999996</v>
      </c>
      <c r="G2713" s="10">
        <v>1216.9000000000001</v>
      </c>
      <c r="H2713" s="11" t="s">
        <v>147</v>
      </c>
      <c r="I2713" s="28">
        <v>1056.2</v>
      </c>
      <c r="J2713" s="28">
        <v>1056.2</v>
      </c>
    </row>
    <row r="2714" spans="1:10" x14ac:dyDescent="0.25">
      <c r="A2714"/>
      <c r="B2714" s="17"/>
      <c r="C2714" s="19">
        <v>2014</v>
      </c>
      <c r="D2714" s="29" t="s">
        <v>1867</v>
      </c>
      <c r="E2714" s="29" t="s">
        <v>1867</v>
      </c>
      <c r="F2714" s="10">
        <v>15328.300000000001</v>
      </c>
      <c r="G2714" s="10">
        <v>4733.1000000000004</v>
      </c>
      <c r="H2714" s="11" t="s">
        <v>147</v>
      </c>
      <c r="I2714" s="29" t="s">
        <v>1867</v>
      </c>
      <c r="J2714" s="28">
        <v>2859</v>
      </c>
    </row>
    <row r="2715" spans="1:10" x14ac:dyDescent="0.25">
      <c r="A2715"/>
      <c r="B2715" s="17"/>
      <c r="C2715" s="19">
        <v>2015</v>
      </c>
      <c r="D2715" s="33" t="s">
        <v>1867</v>
      </c>
      <c r="E2715" s="33" t="s">
        <v>1867</v>
      </c>
      <c r="F2715" s="33" t="s">
        <v>1867</v>
      </c>
      <c r="G2715" s="11" t="s">
        <v>1867</v>
      </c>
      <c r="H2715" s="11" t="s">
        <v>147</v>
      </c>
      <c r="I2715" s="11" t="s">
        <v>1867</v>
      </c>
      <c r="J2715" s="11" t="s">
        <v>1867</v>
      </c>
    </row>
    <row r="2716" spans="1:10" x14ac:dyDescent="0.25">
      <c r="A2716"/>
      <c r="B2716" s="17"/>
      <c r="C2716" s="19">
        <v>2016</v>
      </c>
      <c r="D2716" s="33" t="s">
        <v>1867</v>
      </c>
      <c r="E2716" s="10">
        <v>27154.2</v>
      </c>
      <c r="F2716" s="33" t="s">
        <v>1867</v>
      </c>
      <c r="G2716" s="33" t="s">
        <v>1867</v>
      </c>
      <c r="H2716" s="11" t="s">
        <v>147</v>
      </c>
      <c r="I2716" s="11" t="s">
        <v>1867</v>
      </c>
      <c r="J2716" s="11" t="s">
        <v>1867</v>
      </c>
    </row>
    <row r="2717" spans="1:10" x14ac:dyDescent="0.25">
      <c r="A2717"/>
      <c r="B2717" s="17"/>
      <c r="C2717" s="19">
        <v>2017</v>
      </c>
      <c r="D2717" s="33" t="s">
        <v>1867</v>
      </c>
      <c r="E2717" s="33" t="s">
        <v>1867</v>
      </c>
      <c r="F2717" s="33" t="s">
        <v>1867</v>
      </c>
      <c r="G2717" s="33" t="s">
        <v>1867</v>
      </c>
      <c r="H2717" s="11" t="s">
        <v>147</v>
      </c>
      <c r="I2717" s="11" t="s">
        <v>1867</v>
      </c>
      <c r="J2717" s="11" t="s">
        <v>1867</v>
      </c>
    </row>
    <row r="2718" spans="1:10" x14ac:dyDescent="0.25">
      <c r="A2718"/>
      <c r="B2718" s="17"/>
      <c r="C2718" s="19">
        <v>2018</v>
      </c>
      <c r="D2718" s="30" t="s">
        <v>1867</v>
      </c>
      <c r="E2718" s="30" t="s">
        <v>1867</v>
      </c>
      <c r="F2718" s="30" t="s">
        <v>1867</v>
      </c>
      <c r="G2718" s="30" t="s">
        <v>1867</v>
      </c>
      <c r="H2718" s="11" t="s">
        <v>147</v>
      </c>
      <c r="I2718" s="11" t="s">
        <v>1867</v>
      </c>
      <c r="J2718" s="11" t="s">
        <v>1867</v>
      </c>
    </row>
    <row r="2719" spans="1:10" x14ac:dyDescent="0.25">
      <c r="A2719" s="22" t="s">
        <v>963</v>
      </c>
      <c r="B2719" s="17" t="s">
        <v>964</v>
      </c>
      <c r="C2719" s="19">
        <v>2013</v>
      </c>
      <c r="D2719" s="10">
        <v>17691127</v>
      </c>
      <c r="E2719" s="10">
        <v>984765</v>
      </c>
      <c r="F2719" s="34" t="s">
        <v>1867</v>
      </c>
      <c r="G2719" s="34" t="s">
        <v>1867</v>
      </c>
      <c r="H2719" s="11" t="s">
        <v>147</v>
      </c>
      <c r="I2719" s="11" t="s">
        <v>1867</v>
      </c>
      <c r="J2719" s="11" t="s">
        <v>1867</v>
      </c>
    </row>
    <row r="2720" spans="1:10" x14ac:dyDescent="0.25">
      <c r="A2720"/>
      <c r="B2720" s="17"/>
      <c r="C2720" s="19">
        <v>2014</v>
      </c>
      <c r="D2720" s="10">
        <v>29222484.800000001</v>
      </c>
      <c r="E2720" s="29" t="s">
        <v>1867</v>
      </c>
      <c r="F2720" s="10">
        <v>231403.8</v>
      </c>
      <c r="G2720" s="10">
        <v>22817</v>
      </c>
      <c r="H2720" s="11" t="s">
        <v>147</v>
      </c>
      <c r="I2720" s="29" t="s">
        <v>1867</v>
      </c>
      <c r="J2720" s="28">
        <v>1560.7</v>
      </c>
    </row>
    <row r="2721" spans="1:10" x14ac:dyDescent="0.25">
      <c r="A2721"/>
      <c r="B2721" s="17"/>
      <c r="C2721" s="19">
        <v>2015</v>
      </c>
      <c r="D2721" s="10">
        <v>19697054.100000001</v>
      </c>
      <c r="E2721" s="10">
        <v>1443372.5</v>
      </c>
      <c r="F2721" s="10">
        <v>335143.69999999995</v>
      </c>
      <c r="G2721" s="10">
        <v>91777.3</v>
      </c>
      <c r="H2721" s="11" t="s">
        <v>147</v>
      </c>
      <c r="I2721" s="28">
        <v>1435.6</v>
      </c>
      <c r="J2721" s="28">
        <v>1435.6</v>
      </c>
    </row>
    <row r="2722" spans="1:10" x14ac:dyDescent="0.25">
      <c r="A2722"/>
      <c r="B2722" s="17"/>
      <c r="C2722" s="19">
        <v>2016</v>
      </c>
      <c r="D2722" s="10">
        <v>22983228.5</v>
      </c>
      <c r="E2722" s="10">
        <v>1821193.3</v>
      </c>
      <c r="F2722" s="10">
        <v>413549.9</v>
      </c>
      <c r="G2722" s="10">
        <v>122468.2</v>
      </c>
      <c r="H2722" s="11" t="s">
        <v>147</v>
      </c>
      <c r="I2722" s="28">
        <v>2992.9</v>
      </c>
      <c r="J2722" s="28">
        <v>2992.9</v>
      </c>
    </row>
    <row r="2723" spans="1:10" x14ac:dyDescent="0.25">
      <c r="A2723"/>
      <c r="B2723" s="17"/>
      <c r="C2723" s="19">
        <v>2017</v>
      </c>
      <c r="D2723" s="10">
        <v>29888024.899999999</v>
      </c>
      <c r="E2723" s="10">
        <v>2318720.7999999998</v>
      </c>
      <c r="F2723" s="10">
        <v>425422</v>
      </c>
      <c r="G2723" s="10">
        <v>68994.099999999991</v>
      </c>
      <c r="H2723" s="11" t="s">
        <v>147</v>
      </c>
      <c r="I2723" s="28">
        <v>3340.4</v>
      </c>
      <c r="J2723" s="28">
        <v>3340.4</v>
      </c>
    </row>
    <row r="2724" spans="1:10" x14ac:dyDescent="0.25">
      <c r="A2724"/>
      <c r="B2724" s="17"/>
      <c r="C2724" s="19">
        <v>2018</v>
      </c>
      <c r="D2724" s="10">
        <v>30772804.600000001</v>
      </c>
      <c r="E2724" s="10">
        <v>1020793</v>
      </c>
      <c r="F2724" s="10">
        <v>443782.8</v>
      </c>
      <c r="G2724" s="10">
        <v>134158.39999999999</v>
      </c>
      <c r="H2724" s="11" t="s">
        <v>147</v>
      </c>
      <c r="I2724" s="28">
        <v>5137.1000000000004</v>
      </c>
      <c r="J2724" s="28">
        <v>5137.1000000000004</v>
      </c>
    </row>
    <row r="2725" spans="1:10" x14ac:dyDescent="0.25">
      <c r="A2725" s="22" t="s">
        <v>965</v>
      </c>
      <c r="B2725" s="17" t="s">
        <v>966</v>
      </c>
      <c r="C2725" s="19">
        <v>2013</v>
      </c>
      <c r="D2725" s="10">
        <v>1662287.3</v>
      </c>
      <c r="E2725" s="10">
        <v>1388379.5</v>
      </c>
      <c r="F2725" s="34" t="s">
        <v>1867</v>
      </c>
      <c r="G2725" s="34" t="s">
        <v>1867</v>
      </c>
      <c r="H2725" s="11" t="s">
        <v>147</v>
      </c>
      <c r="I2725" s="11" t="s">
        <v>1867</v>
      </c>
      <c r="J2725" s="11" t="s">
        <v>1867</v>
      </c>
    </row>
    <row r="2726" spans="1:10" x14ac:dyDescent="0.25">
      <c r="A2726"/>
      <c r="B2726" s="17"/>
      <c r="C2726" s="19">
        <v>2014</v>
      </c>
      <c r="D2726" s="29" t="s">
        <v>1867</v>
      </c>
      <c r="E2726" s="29" t="s">
        <v>1867</v>
      </c>
      <c r="F2726" s="10">
        <v>241099.3</v>
      </c>
      <c r="G2726" s="29" t="s">
        <v>1867</v>
      </c>
      <c r="H2726" s="11" t="s">
        <v>147</v>
      </c>
      <c r="I2726" s="11" t="s">
        <v>1867</v>
      </c>
      <c r="J2726" s="11" t="s">
        <v>1867</v>
      </c>
    </row>
    <row r="2727" spans="1:10" x14ac:dyDescent="0.25">
      <c r="A2727"/>
      <c r="B2727" s="17"/>
      <c r="C2727" s="19">
        <v>2015</v>
      </c>
      <c r="D2727" s="33" t="s">
        <v>1867</v>
      </c>
      <c r="E2727" s="33" t="s">
        <v>1867</v>
      </c>
      <c r="F2727" s="33" t="s">
        <v>1867</v>
      </c>
      <c r="G2727" s="11" t="s">
        <v>1867</v>
      </c>
      <c r="H2727" s="11" t="s">
        <v>147</v>
      </c>
      <c r="I2727" s="11" t="s">
        <v>1867</v>
      </c>
      <c r="J2727" s="11" t="s">
        <v>1867</v>
      </c>
    </row>
    <row r="2728" spans="1:10" x14ac:dyDescent="0.25">
      <c r="A2728"/>
      <c r="B2728" s="17"/>
      <c r="C2728" s="19">
        <v>2016</v>
      </c>
      <c r="D2728" s="33" t="s">
        <v>1867</v>
      </c>
      <c r="E2728" s="10">
        <v>27268721.100000001</v>
      </c>
      <c r="F2728" s="33" t="s">
        <v>1867</v>
      </c>
      <c r="G2728" s="33" t="s">
        <v>1867</v>
      </c>
      <c r="H2728" s="11" t="s">
        <v>147</v>
      </c>
      <c r="I2728" s="11" t="s">
        <v>1867</v>
      </c>
      <c r="J2728" s="11" t="s">
        <v>1867</v>
      </c>
    </row>
    <row r="2729" spans="1:10" x14ac:dyDescent="0.25">
      <c r="A2729"/>
      <c r="B2729" s="17"/>
      <c r="C2729" s="19">
        <v>2017</v>
      </c>
      <c r="D2729" s="33" t="s">
        <v>1867</v>
      </c>
      <c r="E2729" s="33" t="s">
        <v>1867</v>
      </c>
      <c r="F2729" s="33" t="s">
        <v>1867</v>
      </c>
      <c r="G2729" s="33" t="s">
        <v>1867</v>
      </c>
      <c r="H2729" s="11" t="s">
        <v>147</v>
      </c>
      <c r="I2729" s="11" t="s">
        <v>1867</v>
      </c>
      <c r="J2729" s="11" t="s">
        <v>1867</v>
      </c>
    </row>
    <row r="2730" spans="1:10" x14ac:dyDescent="0.25">
      <c r="A2730"/>
      <c r="B2730" s="17"/>
      <c r="C2730" s="19">
        <v>2018</v>
      </c>
      <c r="D2730" s="10">
        <v>7761094.0999999996</v>
      </c>
      <c r="E2730" s="30" t="s">
        <v>1867</v>
      </c>
      <c r="F2730" s="30" t="s">
        <v>1867</v>
      </c>
      <c r="G2730" s="30" t="s">
        <v>1867</v>
      </c>
      <c r="H2730" s="11" t="s">
        <v>147</v>
      </c>
      <c r="I2730" s="11" t="s">
        <v>1867</v>
      </c>
      <c r="J2730" s="11" t="s">
        <v>1867</v>
      </c>
    </row>
    <row r="2731" spans="1:10" x14ac:dyDescent="0.25">
      <c r="A2731" s="21" t="s">
        <v>967</v>
      </c>
      <c r="B2731" s="17" t="s">
        <v>968</v>
      </c>
      <c r="C2731" s="19">
        <v>2013</v>
      </c>
      <c r="D2731" s="10">
        <v>10920105.1</v>
      </c>
      <c r="E2731" s="10">
        <v>5310342.5</v>
      </c>
      <c r="F2731" s="10">
        <v>340612.1</v>
      </c>
      <c r="G2731" s="10">
        <v>11815.1</v>
      </c>
      <c r="H2731" s="11" t="s">
        <v>147</v>
      </c>
      <c r="I2731" s="28">
        <v>1973.1</v>
      </c>
      <c r="J2731" s="28">
        <v>1973.1</v>
      </c>
    </row>
    <row r="2732" spans="1:10" x14ac:dyDescent="0.25">
      <c r="A2732"/>
      <c r="B2732" s="17"/>
      <c r="C2732" s="19">
        <v>2014</v>
      </c>
      <c r="D2732" s="10">
        <v>5905079</v>
      </c>
      <c r="E2732" s="10">
        <v>10345460.300000001</v>
      </c>
      <c r="F2732" s="10">
        <v>504135.10000000003</v>
      </c>
      <c r="G2732" s="10">
        <v>90441.400000000009</v>
      </c>
      <c r="H2732" s="11" t="s">
        <v>147</v>
      </c>
      <c r="I2732" s="28">
        <v>1869.3</v>
      </c>
      <c r="J2732" s="28">
        <v>1869.3</v>
      </c>
    </row>
    <row r="2733" spans="1:10" x14ac:dyDescent="0.25">
      <c r="A2733"/>
      <c r="B2733" s="17"/>
      <c r="C2733" s="19">
        <v>2015</v>
      </c>
      <c r="D2733" s="33" t="s">
        <v>1867</v>
      </c>
      <c r="E2733" s="33" t="s">
        <v>1867</v>
      </c>
      <c r="F2733" s="10">
        <v>1328632.4000000001</v>
      </c>
      <c r="G2733" s="10">
        <v>226812.9</v>
      </c>
      <c r="H2733" s="11" t="s">
        <v>147</v>
      </c>
      <c r="I2733" s="28">
        <v>8468.2999999999993</v>
      </c>
      <c r="J2733" s="28">
        <v>8468.2999999999993</v>
      </c>
    </row>
    <row r="2734" spans="1:10" x14ac:dyDescent="0.25">
      <c r="A2734"/>
      <c r="B2734" s="17"/>
      <c r="C2734" s="19">
        <v>2016</v>
      </c>
      <c r="D2734" s="33" t="s">
        <v>1867</v>
      </c>
      <c r="E2734" s="10">
        <v>38638047.5</v>
      </c>
      <c r="F2734" s="10">
        <v>1815259.9000000001</v>
      </c>
      <c r="G2734" s="10">
        <v>113972.8</v>
      </c>
      <c r="H2734" s="11" t="s">
        <v>147</v>
      </c>
      <c r="I2734" s="28">
        <v>10676</v>
      </c>
      <c r="J2734" s="28">
        <v>10676</v>
      </c>
    </row>
    <row r="2735" spans="1:10" x14ac:dyDescent="0.25">
      <c r="A2735"/>
      <c r="B2735" s="17"/>
      <c r="C2735" s="19">
        <v>2017</v>
      </c>
      <c r="D2735" s="33" t="s">
        <v>1867</v>
      </c>
      <c r="E2735" s="33" t="s">
        <v>1867</v>
      </c>
      <c r="F2735" s="10">
        <v>2826146.1</v>
      </c>
      <c r="G2735" s="10">
        <v>673814</v>
      </c>
      <c r="H2735" s="11" t="s">
        <v>147</v>
      </c>
      <c r="I2735" s="28">
        <v>3466.5</v>
      </c>
      <c r="J2735" s="28">
        <v>3466.5</v>
      </c>
    </row>
    <row r="2736" spans="1:10" x14ac:dyDescent="0.25">
      <c r="A2736"/>
      <c r="B2736" s="17"/>
      <c r="C2736" s="19">
        <v>2018</v>
      </c>
      <c r="D2736" s="30" t="s">
        <v>1867</v>
      </c>
      <c r="E2736" s="30" t="s">
        <v>1867</v>
      </c>
      <c r="F2736" s="10">
        <v>2879399.8</v>
      </c>
      <c r="G2736" s="10">
        <v>626091.20000000007</v>
      </c>
      <c r="H2736" s="11" t="s">
        <v>147</v>
      </c>
      <c r="I2736" s="28">
        <v>23541.8</v>
      </c>
      <c r="J2736" s="28">
        <v>23541.8</v>
      </c>
    </row>
    <row r="2737" spans="1:10" x14ac:dyDescent="0.25">
      <c r="A2737" s="22" t="s">
        <v>969</v>
      </c>
      <c r="B2737" s="17" t="s">
        <v>970</v>
      </c>
      <c r="C2737" s="19">
        <v>2013</v>
      </c>
      <c r="D2737" s="30" t="s">
        <v>1868</v>
      </c>
      <c r="E2737" s="30" t="s">
        <v>1868</v>
      </c>
      <c r="F2737" s="10">
        <v>1981</v>
      </c>
      <c r="G2737" s="10">
        <v>1851.3</v>
      </c>
      <c r="H2737" s="11" t="s">
        <v>147</v>
      </c>
      <c r="I2737" s="11" t="s">
        <v>147</v>
      </c>
      <c r="J2737" s="11" t="s">
        <v>147</v>
      </c>
    </row>
    <row r="2738" spans="1:10" x14ac:dyDescent="0.25">
      <c r="A2738"/>
      <c r="B2738" s="17"/>
      <c r="C2738" s="19">
        <v>2014</v>
      </c>
      <c r="D2738" s="30" t="s">
        <v>1868</v>
      </c>
      <c r="E2738" s="30" t="s">
        <v>1868</v>
      </c>
      <c r="F2738" s="10">
        <v>1279.3</v>
      </c>
      <c r="G2738" s="10">
        <v>1279.3</v>
      </c>
      <c r="H2738" s="11" t="s">
        <v>147</v>
      </c>
      <c r="I2738" s="11" t="s">
        <v>147</v>
      </c>
      <c r="J2738" s="11" t="s">
        <v>147</v>
      </c>
    </row>
    <row r="2739" spans="1:10" x14ac:dyDescent="0.25">
      <c r="A2739"/>
      <c r="B2739" s="17"/>
      <c r="C2739" s="19">
        <v>2015</v>
      </c>
      <c r="D2739" s="30" t="s">
        <v>1868</v>
      </c>
      <c r="E2739" s="30" t="s">
        <v>1868</v>
      </c>
      <c r="F2739" s="33" t="s">
        <v>1867</v>
      </c>
      <c r="G2739" s="11" t="s">
        <v>1867</v>
      </c>
      <c r="H2739" s="11" t="s">
        <v>147</v>
      </c>
      <c r="I2739" s="11" t="s">
        <v>1867</v>
      </c>
      <c r="J2739" s="11" t="s">
        <v>1867</v>
      </c>
    </row>
    <row r="2740" spans="1:10" x14ac:dyDescent="0.25">
      <c r="A2740"/>
      <c r="B2740" s="17"/>
      <c r="C2740" s="19">
        <v>2016</v>
      </c>
      <c r="D2740" s="30" t="s">
        <v>1868</v>
      </c>
      <c r="E2740" s="30" t="s">
        <v>1868</v>
      </c>
      <c r="F2740" s="33" t="s">
        <v>1867</v>
      </c>
      <c r="G2740" s="33" t="s">
        <v>1867</v>
      </c>
      <c r="H2740" s="11" t="s">
        <v>147</v>
      </c>
      <c r="I2740" s="11" t="s">
        <v>1867</v>
      </c>
      <c r="J2740" s="11" t="s">
        <v>1867</v>
      </c>
    </row>
    <row r="2741" spans="1:10" x14ac:dyDescent="0.25">
      <c r="A2741"/>
      <c r="B2741" s="17"/>
      <c r="C2741" s="19">
        <v>2017</v>
      </c>
      <c r="D2741" s="30" t="s">
        <v>1868</v>
      </c>
      <c r="E2741" s="30" t="s">
        <v>1868</v>
      </c>
      <c r="F2741" s="33" t="s">
        <v>1867</v>
      </c>
      <c r="G2741" s="10">
        <v>1451</v>
      </c>
      <c r="H2741" s="11" t="s">
        <v>147</v>
      </c>
      <c r="I2741" s="11" t="s">
        <v>147</v>
      </c>
      <c r="J2741" s="11" t="s">
        <v>147</v>
      </c>
    </row>
    <row r="2742" spans="1:10" x14ac:dyDescent="0.25">
      <c r="A2742"/>
      <c r="B2742" s="17"/>
      <c r="C2742" s="19">
        <v>2018</v>
      </c>
      <c r="D2742" s="30" t="s">
        <v>1868</v>
      </c>
      <c r="E2742" s="30" t="s">
        <v>1867</v>
      </c>
      <c r="F2742" s="30" t="s">
        <v>1867</v>
      </c>
      <c r="G2742" s="30" t="s">
        <v>1867</v>
      </c>
      <c r="H2742" s="11" t="s">
        <v>147</v>
      </c>
      <c r="I2742" s="11" t="s">
        <v>147</v>
      </c>
      <c r="J2742" s="11" t="s">
        <v>147</v>
      </c>
    </row>
    <row r="2743" spans="1:10" x14ac:dyDescent="0.25">
      <c r="A2743" s="22" t="s">
        <v>971</v>
      </c>
      <c r="B2743" s="17" t="s">
        <v>972</v>
      </c>
      <c r="C2743" s="19">
        <v>2013</v>
      </c>
      <c r="D2743" s="10">
        <v>5824194.9000000004</v>
      </c>
      <c r="E2743" s="10">
        <v>694906.1</v>
      </c>
      <c r="F2743" s="10">
        <v>150876.30000000002</v>
      </c>
      <c r="G2743" s="10">
        <v>4453.6000000000004</v>
      </c>
      <c r="H2743" s="11" t="s">
        <v>147</v>
      </c>
      <c r="I2743" s="28">
        <v>1973.1</v>
      </c>
      <c r="J2743" s="28">
        <v>1973.1</v>
      </c>
    </row>
    <row r="2744" spans="1:10" x14ac:dyDescent="0.25">
      <c r="A2744"/>
      <c r="B2744" s="17"/>
      <c r="C2744" s="19">
        <v>2014</v>
      </c>
      <c r="D2744" s="10">
        <v>3426886.1</v>
      </c>
      <c r="E2744" s="29" t="s">
        <v>1867</v>
      </c>
      <c r="F2744" s="10">
        <v>228145.5</v>
      </c>
      <c r="G2744" s="10">
        <v>32458.3</v>
      </c>
      <c r="H2744" s="11" t="s">
        <v>147</v>
      </c>
      <c r="I2744" s="11" t="s">
        <v>1867</v>
      </c>
      <c r="J2744" s="28">
        <v>1869.3</v>
      </c>
    </row>
    <row r="2745" spans="1:10" x14ac:dyDescent="0.25">
      <c r="A2745"/>
      <c r="B2745" s="17"/>
      <c r="C2745" s="19">
        <v>2015</v>
      </c>
      <c r="D2745" s="33" t="s">
        <v>1867</v>
      </c>
      <c r="E2745" s="33" t="s">
        <v>1867</v>
      </c>
      <c r="F2745" s="10">
        <v>336458.4</v>
      </c>
      <c r="G2745" s="10">
        <v>69693.2</v>
      </c>
      <c r="H2745" s="11" t="s">
        <v>147</v>
      </c>
      <c r="I2745" s="28">
        <v>1795.7</v>
      </c>
      <c r="J2745" s="28">
        <v>1795.7</v>
      </c>
    </row>
    <row r="2746" spans="1:10" x14ac:dyDescent="0.25">
      <c r="A2746"/>
      <c r="B2746" s="17"/>
      <c r="C2746" s="19">
        <v>2016</v>
      </c>
      <c r="D2746" s="33" t="s">
        <v>1867</v>
      </c>
      <c r="E2746" s="10">
        <v>19423804.100000001</v>
      </c>
      <c r="F2746" s="10">
        <v>112730.4</v>
      </c>
      <c r="G2746" s="10">
        <v>5894.5</v>
      </c>
      <c r="H2746" s="11" t="s">
        <v>147</v>
      </c>
      <c r="I2746" s="28">
        <v>2506</v>
      </c>
      <c r="J2746" s="28">
        <v>2506</v>
      </c>
    </row>
    <row r="2747" spans="1:10" x14ac:dyDescent="0.25">
      <c r="A2747"/>
      <c r="B2747" s="17"/>
      <c r="C2747" s="19">
        <v>2017</v>
      </c>
      <c r="D2747" s="30" t="s">
        <v>1868</v>
      </c>
      <c r="E2747" s="10">
        <v>23056142.399999999</v>
      </c>
      <c r="F2747" s="10">
        <v>257563.2</v>
      </c>
      <c r="G2747" s="33" t="s">
        <v>1867</v>
      </c>
      <c r="H2747" s="11" t="s">
        <v>147</v>
      </c>
      <c r="I2747" s="11" t="s">
        <v>1867</v>
      </c>
      <c r="J2747" s="11" t="s">
        <v>1867</v>
      </c>
    </row>
    <row r="2748" spans="1:10" x14ac:dyDescent="0.25">
      <c r="A2748"/>
      <c r="B2748" s="17"/>
      <c r="C2748" s="19">
        <v>2018</v>
      </c>
      <c r="D2748" s="30" t="s">
        <v>1868</v>
      </c>
      <c r="E2748" s="10">
        <v>28117643</v>
      </c>
      <c r="F2748" s="30" t="s">
        <v>1867</v>
      </c>
      <c r="G2748" s="10">
        <v>82285.5</v>
      </c>
      <c r="H2748" s="11" t="s">
        <v>147</v>
      </c>
      <c r="I2748" s="11" t="s">
        <v>1867</v>
      </c>
      <c r="J2748" s="11" t="s">
        <v>1867</v>
      </c>
    </row>
    <row r="2749" spans="1:10" x14ac:dyDescent="0.25">
      <c r="A2749" s="22" t="s">
        <v>973</v>
      </c>
      <c r="B2749" s="17" t="s">
        <v>974</v>
      </c>
      <c r="C2749" s="19">
        <v>2013</v>
      </c>
      <c r="D2749" s="10">
        <v>5095910.2</v>
      </c>
      <c r="E2749" s="10">
        <v>4615436.4000000004</v>
      </c>
      <c r="F2749" s="10">
        <v>187754.80000000002</v>
      </c>
      <c r="G2749" s="10">
        <v>5510.2</v>
      </c>
      <c r="H2749" s="11" t="s">
        <v>147</v>
      </c>
      <c r="I2749" s="11" t="s">
        <v>147</v>
      </c>
      <c r="J2749" s="11" t="s">
        <v>147</v>
      </c>
    </row>
    <row r="2750" spans="1:10" x14ac:dyDescent="0.25">
      <c r="A2750"/>
      <c r="B2750" s="17"/>
      <c r="C2750" s="19">
        <v>2014</v>
      </c>
      <c r="D2750" s="10">
        <v>2478192.9</v>
      </c>
      <c r="E2750" s="29" t="s">
        <v>1867</v>
      </c>
      <c r="F2750" s="10">
        <v>274710.3</v>
      </c>
      <c r="G2750" s="29" t="s">
        <v>1867</v>
      </c>
      <c r="H2750" s="11" t="s">
        <v>147</v>
      </c>
      <c r="I2750" s="11" t="s">
        <v>1867</v>
      </c>
      <c r="J2750" s="11" t="s">
        <v>1867</v>
      </c>
    </row>
    <row r="2751" spans="1:10" x14ac:dyDescent="0.25">
      <c r="A2751"/>
      <c r="B2751" s="17"/>
      <c r="C2751" s="19">
        <v>2015</v>
      </c>
      <c r="D2751" s="10">
        <v>1485481.8</v>
      </c>
      <c r="E2751" s="10">
        <v>8580467.2999999989</v>
      </c>
      <c r="F2751" s="33" t="s">
        <v>1867</v>
      </c>
      <c r="G2751" s="11" t="s">
        <v>1867</v>
      </c>
      <c r="H2751" s="11" t="s">
        <v>147</v>
      </c>
      <c r="I2751" s="11" t="s">
        <v>1867</v>
      </c>
      <c r="J2751" s="11" t="s">
        <v>1867</v>
      </c>
    </row>
    <row r="2752" spans="1:10" x14ac:dyDescent="0.25">
      <c r="A2752"/>
      <c r="B2752" s="17"/>
      <c r="C2752" s="19">
        <v>2016</v>
      </c>
      <c r="D2752" s="33" t="s">
        <v>1867</v>
      </c>
      <c r="E2752" s="10">
        <v>19214243.399999999</v>
      </c>
      <c r="F2752" s="33" t="s">
        <v>1867</v>
      </c>
      <c r="G2752" s="33" t="s">
        <v>1867</v>
      </c>
      <c r="H2752" s="11" t="s">
        <v>147</v>
      </c>
      <c r="I2752" s="11" t="s">
        <v>1867</v>
      </c>
      <c r="J2752" s="11" t="s">
        <v>1867</v>
      </c>
    </row>
    <row r="2753" spans="1:10" x14ac:dyDescent="0.25">
      <c r="A2753"/>
      <c r="B2753" s="17"/>
      <c r="C2753" s="19">
        <v>2017</v>
      </c>
      <c r="D2753" s="33" t="s">
        <v>1867</v>
      </c>
      <c r="E2753" s="33" t="s">
        <v>1867</v>
      </c>
      <c r="F2753" s="33" t="s">
        <v>1867</v>
      </c>
      <c r="G2753" s="33" t="s">
        <v>1867</v>
      </c>
      <c r="H2753" s="11" t="s">
        <v>147</v>
      </c>
      <c r="I2753" s="11" t="s">
        <v>1867</v>
      </c>
      <c r="J2753" s="11" t="s">
        <v>1867</v>
      </c>
    </row>
    <row r="2754" spans="1:10" x14ac:dyDescent="0.25">
      <c r="A2754"/>
      <c r="B2754" s="17"/>
      <c r="C2754" s="19">
        <v>2018</v>
      </c>
      <c r="D2754" s="30" t="s">
        <v>1867</v>
      </c>
      <c r="E2754" s="10">
        <v>12614667</v>
      </c>
      <c r="F2754" s="10">
        <v>2591964.6</v>
      </c>
      <c r="G2754" s="30" t="s">
        <v>1867</v>
      </c>
      <c r="H2754" s="11" t="s">
        <v>147</v>
      </c>
      <c r="I2754" s="11" t="s">
        <v>1867</v>
      </c>
      <c r="J2754" s="11" t="s">
        <v>1867</v>
      </c>
    </row>
    <row r="2755" spans="1:10" x14ac:dyDescent="0.25">
      <c r="A2755" s="21" t="s">
        <v>975</v>
      </c>
      <c r="B2755" s="17" t="s">
        <v>976</v>
      </c>
      <c r="C2755" s="19">
        <v>2013</v>
      </c>
      <c r="D2755" s="10">
        <v>10893683.199999999</v>
      </c>
      <c r="E2755" s="10">
        <v>13245225</v>
      </c>
      <c r="F2755" s="10">
        <v>904965.1</v>
      </c>
      <c r="G2755" s="10">
        <v>156361.60000000001</v>
      </c>
      <c r="H2755" s="11" t="s">
        <v>147</v>
      </c>
      <c r="I2755" s="28">
        <v>6161.3</v>
      </c>
      <c r="J2755" s="28">
        <v>4583</v>
      </c>
    </row>
    <row r="2756" spans="1:10" x14ac:dyDescent="0.25">
      <c r="A2756"/>
      <c r="B2756" s="17"/>
      <c r="C2756" s="19">
        <v>2014</v>
      </c>
      <c r="D2756" s="10">
        <v>3617023.6</v>
      </c>
      <c r="E2756" s="10">
        <v>11835501.6</v>
      </c>
      <c r="F2756" s="10">
        <v>1223726.1000000001</v>
      </c>
      <c r="G2756" s="10">
        <v>206191.5</v>
      </c>
      <c r="H2756" s="11" t="s">
        <v>147</v>
      </c>
      <c r="I2756" s="28">
        <v>12163.6</v>
      </c>
      <c r="J2756" s="28">
        <v>9938.5</v>
      </c>
    </row>
    <row r="2757" spans="1:10" x14ac:dyDescent="0.25">
      <c r="A2757"/>
      <c r="B2757" s="17"/>
      <c r="C2757" s="19">
        <v>2015</v>
      </c>
      <c r="D2757" s="33" t="s">
        <v>1867</v>
      </c>
      <c r="E2757" s="33" t="s">
        <v>1867</v>
      </c>
      <c r="F2757" s="10">
        <v>1146512.7000000002</v>
      </c>
      <c r="G2757" s="10">
        <v>295151.2</v>
      </c>
      <c r="H2757" s="11" t="s">
        <v>147</v>
      </c>
      <c r="I2757" s="28">
        <v>13652.1</v>
      </c>
      <c r="J2757" s="28">
        <f>7617.8-0.1</f>
        <v>7617.7</v>
      </c>
    </row>
    <row r="2758" spans="1:10" x14ac:dyDescent="0.25">
      <c r="A2758"/>
      <c r="B2758" s="17"/>
      <c r="C2758" s="19">
        <v>2016</v>
      </c>
      <c r="D2758" s="33" t="s">
        <v>1867</v>
      </c>
      <c r="E2758" s="10">
        <v>21256545</v>
      </c>
      <c r="F2758" s="10">
        <v>2020986.7</v>
      </c>
      <c r="G2758" s="10">
        <v>443495.5</v>
      </c>
      <c r="H2758" s="11" t="s">
        <v>147</v>
      </c>
      <c r="I2758" s="28">
        <v>24990.5</v>
      </c>
      <c r="J2758" s="28">
        <v>16829.7</v>
      </c>
    </row>
    <row r="2759" spans="1:10" x14ac:dyDescent="0.25">
      <c r="A2759"/>
      <c r="B2759" s="17"/>
      <c r="C2759" s="19">
        <v>2017</v>
      </c>
      <c r="D2759" s="33" t="s">
        <v>1867</v>
      </c>
      <c r="E2759" s="33" t="s">
        <v>1867</v>
      </c>
      <c r="F2759" s="10">
        <v>2391667.7999999998</v>
      </c>
      <c r="G2759" s="10">
        <v>688228.9</v>
      </c>
      <c r="H2759" s="11" t="s">
        <v>147</v>
      </c>
      <c r="I2759" s="28">
        <v>42995.8</v>
      </c>
      <c r="J2759" s="28">
        <v>31720.3</v>
      </c>
    </row>
    <row r="2760" spans="1:10" x14ac:dyDescent="0.25">
      <c r="A2760"/>
      <c r="B2760" s="17"/>
      <c r="C2760" s="19">
        <v>2018</v>
      </c>
      <c r="D2760" s="10">
        <v>21972717.600000001</v>
      </c>
      <c r="E2760" s="10">
        <v>29449907.399999999</v>
      </c>
      <c r="F2760" s="10">
        <v>3181426.3</v>
      </c>
      <c r="G2760" s="10">
        <v>911363</v>
      </c>
      <c r="H2760" s="11" t="s">
        <v>147</v>
      </c>
      <c r="I2760" s="28">
        <v>77045.3</v>
      </c>
      <c r="J2760" s="28">
        <v>51343.8</v>
      </c>
    </row>
    <row r="2761" spans="1:10" x14ac:dyDescent="0.25">
      <c r="A2761" s="22" t="s">
        <v>975</v>
      </c>
      <c r="B2761" s="17" t="s">
        <v>977</v>
      </c>
      <c r="C2761" s="19">
        <v>2013</v>
      </c>
      <c r="D2761" s="10">
        <v>10893683.199999999</v>
      </c>
      <c r="E2761" s="10">
        <v>13245225</v>
      </c>
      <c r="F2761" s="10">
        <v>904965.1</v>
      </c>
      <c r="G2761" s="10">
        <v>156361.60000000001</v>
      </c>
      <c r="H2761" s="11" t="s">
        <v>147</v>
      </c>
      <c r="I2761" s="28">
        <v>6161.3</v>
      </c>
      <c r="J2761" s="28">
        <v>4583</v>
      </c>
    </row>
    <row r="2762" spans="1:10" x14ac:dyDescent="0.25">
      <c r="A2762"/>
      <c r="B2762" s="17"/>
      <c r="C2762" s="19">
        <v>2014</v>
      </c>
      <c r="D2762" s="10">
        <v>3617023.6</v>
      </c>
      <c r="E2762" s="10">
        <v>11835501.6</v>
      </c>
      <c r="F2762" s="10">
        <v>1223726.1000000001</v>
      </c>
      <c r="G2762" s="10">
        <v>206191.5</v>
      </c>
      <c r="H2762" s="11" t="s">
        <v>147</v>
      </c>
      <c r="I2762" s="28">
        <v>12163.6</v>
      </c>
      <c r="J2762" s="28">
        <v>9938.5</v>
      </c>
    </row>
    <row r="2763" spans="1:10" x14ac:dyDescent="0.25">
      <c r="A2763"/>
      <c r="B2763" s="17"/>
      <c r="C2763" s="19">
        <v>2015</v>
      </c>
      <c r="D2763" s="33" t="s">
        <v>1867</v>
      </c>
      <c r="E2763" s="33" t="s">
        <v>1867</v>
      </c>
      <c r="F2763" s="10">
        <v>1146512.7000000002</v>
      </c>
      <c r="G2763" s="10">
        <v>295151.2</v>
      </c>
      <c r="H2763" s="11" t="s">
        <v>147</v>
      </c>
      <c r="I2763" s="28">
        <v>13652.1</v>
      </c>
      <c r="J2763" s="28">
        <f>7617.8-0.1</f>
        <v>7617.7</v>
      </c>
    </row>
    <row r="2764" spans="1:10" x14ac:dyDescent="0.25">
      <c r="A2764"/>
      <c r="B2764" s="17"/>
      <c r="C2764" s="19">
        <v>2016</v>
      </c>
      <c r="D2764" s="33" t="s">
        <v>1867</v>
      </c>
      <c r="E2764" s="10">
        <v>21256545</v>
      </c>
      <c r="F2764" s="10">
        <v>2020986.7</v>
      </c>
      <c r="G2764" s="10">
        <v>443495.5</v>
      </c>
      <c r="H2764" s="11" t="s">
        <v>147</v>
      </c>
      <c r="I2764" s="28">
        <v>24990.5</v>
      </c>
      <c r="J2764" s="28">
        <v>16829.7</v>
      </c>
    </row>
    <row r="2765" spans="1:10" x14ac:dyDescent="0.25">
      <c r="A2765"/>
      <c r="B2765" s="17"/>
      <c r="C2765" s="19">
        <v>2017</v>
      </c>
      <c r="D2765" s="33" t="s">
        <v>1867</v>
      </c>
      <c r="E2765" s="33" t="s">
        <v>1867</v>
      </c>
      <c r="F2765" s="10">
        <v>2391667.7999999998</v>
      </c>
      <c r="G2765" s="10">
        <v>688228.9</v>
      </c>
      <c r="H2765" s="11" t="s">
        <v>147</v>
      </c>
      <c r="I2765" s="28">
        <v>42995.8</v>
      </c>
      <c r="J2765" s="28">
        <v>31720.3</v>
      </c>
    </row>
    <row r="2766" spans="1:10" x14ac:dyDescent="0.25">
      <c r="A2766"/>
      <c r="B2766" s="17"/>
      <c r="C2766" s="19">
        <v>2018</v>
      </c>
      <c r="D2766" s="10">
        <v>21972717.600000001</v>
      </c>
      <c r="E2766" s="10">
        <v>29449907.399999999</v>
      </c>
      <c r="F2766" s="10">
        <v>3181426.3</v>
      </c>
      <c r="G2766" s="10">
        <v>911363</v>
      </c>
      <c r="H2766" s="11" t="s">
        <v>147</v>
      </c>
      <c r="I2766" s="28">
        <v>77045.3</v>
      </c>
      <c r="J2766" s="28">
        <v>51343.8</v>
      </c>
    </row>
    <row r="2767" spans="1:10" x14ac:dyDescent="0.25">
      <c r="A2767" s="18" t="s">
        <v>53</v>
      </c>
      <c r="B2767" s="17" t="s">
        <v>16</v>
      </c>
      <c r="C2767" s="19">
        <v>2013</v>
      </c>
      <c r="D2767" s="10">
        <v>7331549.2999999998</v>
      </c>
      <c r="E2767" s="10">
        <v>11214984.300000001</v>
      </c>
      <c r="F2767" s="10">
        <v>3962665.4999999995</v>
      </c>
      <c r="G2767" s="10">
        <v>1319526.7999999998</v>
      </c>
      <c r="H2767" s="11" t="s">
        <v>147</v>
      </c>
      <c r="I2767" s="28">
        <v>252388.3</v>
      </c>
      <c r="J2767" s="28">
        <v>230144.9</v>
      </c>
    </row>
    <row r="2768" spans="1:10" x14ac:dyDescent="0.25">
      <c r="A2768"/>
      <c r="B2768" s="17"/>
      <c r="C2768" s="19">
        <v>2014</v>
      </c>
      <c r="D2768" s="10">
        <v>6158436.2000000002</v>
      </c>
      <c r="E2768" s="10">
        <v>10093427.6</v>
      </c>
      <c r="F2768" s="10">
        <v>4374000.5999999996</v>
      </c>
      <c r="G2768" s="10">
        <v>1592287.8</v>
      </c>
      <c r="H2768" s="11" t="s">
        <v>147</v>
      </c>
      <c r="I2768" s="28">
        <v>317279.59999999998</v>
      </c>
      <c r="J2768" s="28">
        <v>288090.8</v>
      </c>
    </row>
    <row r="2769" spans="1:10" x14ac:dyDescent="0.25">
      <c r="A2769"/>
      <c r="B2769" s="17"/>
      <c r="C2769" s="19">
        <v>2015</v>
      </c>
      <c r="D2769" s="10">
        <v>3256825.6</v>
      </c>
      <c r="E2769" s="10">
        <v>14565835.800000001</v>
      </c>
      <c r="F2769" s="10">
        <v>4374586.5999999996</v>
      </c>
      <c r="G2769" s="10">
        <v>1627839.2</v>
      </c>
      <c r="H2769" s="11" t="s">
        <v>147</v>
      </c>
      <c r="I2769" s="28">
        <v>479431</v>
      </c>
      <c r="J2769" s="28">
        <v>457314</v>
      </c>
    </row>
    <row r="2770" spans="1:10" x14ac:dyDescent="0.25">
      <c r="A2770"/>
      <c r="B2770" s="17"/>
      <c r="C2770" s="19">
        <v>2016</v>
      </c>
      <c r="D2770" s="33" t="s">
        <v>1867</v>
      </c>
      <c r="E2770" s="10">
        <v>17300936.399999999</v>
      </c>
      <c r="F2770" s="33" t="s">
        <v>1867</v>
      </c>
      <c r="G2770" s="33" t="s">
        <v>1867</v>
      </c>
      <c r="H2770" s="11" t="s">
        <v>147</v>
      </c>
      <c r="I2770" s="11" t="s">
        <v>1867</v>
      </c>
      <c r="J2770" s="11" t="s">
        <v>1867</v>
      </c>
    </row>
    <row r="2771" spans="1:10" x14ac:dyDescent="0.25">
      <c r="A2771"/>
      <c r="B2771" s="17"/>
      <c r="C2771" s="19">
        <v>2017</v>
      </c>
      <c r="D2771" s="10">
        <v>6307900.0999999996</v>
      </c>
      <c r="E2771" s="10">
        <v>19707665.399999999</v>
      </c>
      <c r="F2771" s="10">
        <v>7101213.3000000007</v>
      </c>
      <c r="G2771" s="10">
        <v>2608546.9000000004</v>
      </c>
      <c r="H2771" s="11" t="s">
        <v>147</v>
      </c>
      <c r="I2771" s="28">
        <v>930280.9</v>
      </c>
      <c r="J2771" s="28">
        <v>888441.3</v>
      </c>
    </row>
    <row r="2772" spans="1:10" x14ac:dyDescent="0.25">
      <c r="A2772"/>
      <c r="B2772" s="17"/>
      <c r="C2772" s="19">
        <v>2018</v>
      </c>
      <c r="D2772" s="10">
        <v>4037913.7</v>
      </c>
      <c r="E2772" s="30" t="s">
        <v>1867</v>
      </c>
      <c r="F2772" s="30" t="s">
        <v>1867</v>
      </c>
      <c r="G2772" s="10">
        <v>3596407.5999999996</v>
      </c>
      <c r="H2772" s="11" t="s">
        <v>1867</v>
      </c>
      <c r="I2772" s="11" t="s">
        <v>1867</v>
      </c>
      <c r="J2772" s="28">
        <v>1130445.8</v>
      </c>
    </row>
    <row r="2773" spans="1:10" x14ac:dyDescent="0.25">
      <c r="A2773" s="20" t="s">
        <v>95</v>
      </c>
      <c r="B2773" s="17" t="s">
        <v>978</v>
      </c>
      <c r="C2773" s="19">
        <v>2013</v>
      </c>
      <c r="D2773" s="34" t="s">
        <v>1867</v>
      </c>
      <c r="E2773" s="34" t="s">
        <v>1867</v>
      </c>
      <c r="F2773" s="10">
        <v>912218.39999999991</v>
      </c>
      <c r="G2773" s="10">
        <v>264467.90000000002</v>
      </c>
      <c r="H2773" s="11" t="s">
        <v>147</v>
      </c>
      <c r="I2773" s="28">
        <v>38474.699999999997</v>
      </c>
      <c r="J2773" s="28">
        <v>37343.4</v>
      </c>
    </row>
    <row r="2774" spans="1:10" x14ac:dyDescent="0.25">
      <c r="A2774"/>
      <c r="B2774" s="17"/>
      <c r="C2774" s="19">
        <v>2014</v>
      </c>
      <c r="D2774" s="29" t="s">
        <v>1867</v>
      </c>
      <c r="E2774" s="29" t="s">
        <v>1867</v>
      </c>
      <c r="F2774" s="10">
        <v>673686.1</v>
      </c>
      <c r="G2774" s="10">
        <v>217565.4</v>
      </c>
      <c r="H2774" s="11" t="s">
        <v>147</v>
      </c>
      <c r="I2774" s="28">
        <v>38458.400000000001</v>
      </c>
      <c r="J2774" s="28">
        <v>36303.599999999999</v>
      </c>
    </row>
    <row r="2775" spans="1:10" x14ac:dyDescent="0.25">
      <c r="A2775"/>
      <c r="B2775" s="17"/>
      <c r="C2775" s="19">
        <v>2015</v>
      </c>
      <c r="D2775" s="33" t="s">
        <v>1867</v>
      </c>
      <c r="E2775" s="33" t="s">
        <v>1867</v>
      </c>
      <c r="F2775" s="10">
        <v>737771.00000000012</v>
      </c>
      <c r="G2775" s="10">
        <v>256778.6</v>
      </c>
      <c r="H2775" s="11" t="s">
        <v>147</v>
      </c>
      <c r="I2775" s="28">
        <v>43393.4</v>
      </c>
      <c r="J2775" s="28">
        <v>43393.4</v>
      </c>
    </row>
    <row r="2776" spans="1:10" x14ac:dyDescent="0.25">
      <c r="A2776"/>
      <c r="B2776" s="17"/>
      <c r="C2776" s="19">
        <v>2016</v>
      </c>
      <c r="D2776" s="33" t="s">
        <v>1867</v>
      </c>
      <c r="E2776" s="10">
        <v>8890528.2999999989</v>
      </c>
      <c r="F2776" s="10">
        <v>962434.10000000009</v>
      </c>
      <c r="G2776" s="10">
        <v>345153.4</v>
      </c>
      <c r="H2776" s="11" t="s">
        <v>147</v>
      </c>
      <c r="I2776" s="28">
        <v>63893</v>
      </c>
      <c r="J2776" s="28">
        <v>62079.4</v>
      </c>
    </row>
    <row r="2777" spans="1:10" x14ac:dyDescent="0.25">
      <c r="A2777"/>
      <c r="B2777" s="17"/>
      <c r="C2777" s="19">
        <v>2017</v>
      </c>
      <c r="D2777" s="33" t="s">
        <v>1867</v>
      </c>
      <c r="E2777" s="33" t="s">
        <v>1867</v>
      </c>
      <c r="F2777" s="10">
        <v>1250012.9000000001</v>
      </c>
      <c r="G2777" s="10">
        <v>464982.4</v>
      </c>
      <c r="H2777" s="11" t="s">
        <v>147</v>
      </c>
      <c r="I2777" s="28">
        <v>85545.1</v>
      </c>
      <c r="J2777" s="28">
        <v>81544.600000000006</v>
      </c>
    </row>
    <row r="2778" spans="1:10" x14ac:dyDescent="0.25">
      <c r="A2778"/>
      <c r="B2778" s="17"/>
      <c r="C2778" s="19">
        <v>2018</v>
      </c>
      <c r="D2778" s="30" t="s">
        <v>1867</v>
      </c>
      <c r="E2778" s="30" t="s">
        <v>1867</v>
      </c>
      <c r="F2778" s="10">
        <v>1587565.1</v>
      </c>
      <c r="G2778" s="10">
        <v>567484.1</v>
      </c>
      <c r="H2778" s="11" t="s">
        <v>147</v>
      </c>
      <c r="I2778" s="28">
        <v>110570</v>
      </c>
      <c r="J2778" s="28">
        <v>105393.8</v>
      </c>
    </row>
    <row r="2779" spans="1:10" x14ac:dyDescent="0.25">
      <c r="A2779" s="20" t="s">
        <v>95</v>
      </c>
      <c r="B2779" s="17" t="s">
        <v>979</v>
      </c>
      <c r="C2779" s="19">
        <v>2013</v>
      </c>
      <c r="D2779" s="34" t="s">
        <v>1867</v>
      </c>
      <c r="E2779" s="34" t="s">
        <v>1867</v>
      </c>
      <c r="F2779" s="10">
        <v>912218.39999999991</v>
      </c>
      <c r="G2779" s="10">
        <v>264467.90000000002</v>
      </c>
      <c r="H2779" s="11" t="s">
        <v>147</v>
      </c>
      <c r="I2779" s="28">
        <v>38474.699999999997</v>
      </c>
      <c r="J2779" s="28">
        <v>37343.4</v>
      </c>
    </row>
    <row r="2780" spans="1:10" x14ac:dyDescent="0.25">
      <c r="A2780"/>
      <c r="B2780" s="17"/>
      <c r="C2780" s="19">
        <v>2014</v>
      </c>
      <c r="D2780" s="29" t="s">
        <v>1867</v>
      </c>
      <c r="E2780" s="29" t="s">
        <v>1867</v>
      </c>
      <c r="F2780" s="10">
        <v>673686.1</v>
      </c>
      <c r="G2780" s="10">
        <v>217565.4</v>
      </c>
      <c r="H2780" s="11" t="s">
        <v>147</v>
      </c>
      <c r="I2780" s="28">
        <v>38458.400000000001</v>
      </c>
      <c r="J2780" s="28">
        <v>36303.599999999999</v>
      </c>
    </row>
    <row r="2781" spans="1:10" x14ac:dyDescent="0.25">
      <c r="A2781"/>
      <c r="B2781" s="17"/>
      <c r="C2781" s="19">
        <v>2015</v>
      </c>
      <c r="D2781" s="33" t="s">
        <v>1867</v>
      </c>
      <c r="E2781" s="33" t="s">
        <v>1867</v>
      </c>
      <c r="F2781" s="10">
        <v>737771.00000000012</v>
      </c>
      <c r="G2781" s="10">
        <v>256778.6</v>
      </c>
      <c r="H2781" s="11" t="s">
        <v>147</v>
      </c>
      <c r="I2781" s="28">
        <v>43393.4</v>
      </c>
      <c r="J2781" s="28">
        <v>43393.4</v>
      </c>
    </row>
    <row r="2782" spans="1:10" x14ac:dyDescent="0.25">
      <c r="A2782"/>
      <c r="B2782" s="17"/>
      <c r="C2782" s="19">
        <v>2016</v>
      </c>
      <c r="D2782" s="33" t="s">
        <v>1867</v>
      </c>
      <c r="E2782" s="10">
        <v>8890528.2999999989</v>
      </c>
      <c r="F2782" s="10">
        <v>962434.10000000009</v>
      </c>
      <c r="G2782" s="10">
        <v>345153.4</v>
      </c>
      <c r="H2782" s="11" t="s">
        <v>147</v>
      </c>
      <c r="I2782" s="28">
        <v>63893</v>
      </c>
      <c r="J2782" s="28">
        <v>62079.4</v>
      </c>
    </row>
    <row r="2783" spans="1:10" x14ac:dyDescent="0.25">
      <c r="A2783"/>
      <c r="B2783" s="17"/>
      <c r="C2783" s="19">
        <v>2017</v>
      </c>
      <c r="D2783" s="33" t="s">
        <v>1867</v>
      </c>
      <c r="E2783" s="33" t="s">
        <v>1867</v>
      </c>
      <c r="F2783" s="10">
        <v>1250012.9000000001</v>
      </c>
      <c r="G2783" s="10">
        <v>464982.4</v>
      </c>
      <c r="H2783" s="11" t="s">
        <v>147</v>
      </c>
      <c r="I2783" s="28">
        <v>85545.1</v>
      </c>
      <c r="J2783" s="28">
        <v>81544.600000000006</v>
      </c>
    </row>
    <row r="2784" spans="1:10" x14ac:dyDescent="0.25">
      <c r="A2784"/>
      <c r="B2784" s="17"/>
      <c r="C2784" s="19">
        <v>2018</v>
      </c>
      <c r="D2784" s="30" t="s">
        <v>1867</v>
      </c>
      <c r="E2784" s="30" t="s">
        <v>1867</v>
      </c>
      <c r="F2784" s="10">
        <v>1587565.1</v>
      </c>
      <c r="G2784" s="10">
        <v>567484.1</v>
      </c>
      <c r="H2784" s="11" t="s">
        <v>147</v>
      </c>
      <c r="I2784" s="28">
        <v>110570</v>
      </c>
      <c r="J2784" s="28">
        <v>105393.8</v>
      </c>
    </row>
    <row r="2785" spans="1:10" x14ac:dyDescent="0.25">
      <c r="A2785" s="22" t="s">
        <v>95</v>
      </c>
      <c r="B2785" s="17" t="s">
        <v>980</v>
      </c>
      <c r="C2785" s="19">
        <v>2013</v>
      </c>
      <c r="D2785" s="34" t="s">
        <v>1867</v>
      </c>
      <c r="E2785" s="34" t="s">
        <v>1867</v>
      </c>
      <c r="F2785" s="10">
        <v>912218.39999999991</v>
      </c>
      <c r="G2785" s="10">
        <v>264467.90000000002</v>
      </c>
      <c r="H2785" s="11" t="s">
        <v>147</v>
      </c>
      <c r="I2785" s="28">
        <v>38474.699999999997</v>
      </c>
      <c r="J2785" s="28">
        <v>37343.4</v>
      </c>
    </row>
    <row r="2786" spans="1:10" x14ac:dyDescent="0.25">
      <c r="A2786"/>
      <c r="B2786" s="17"/>
      <c r="C2786" s="19">
        <v>2014</v>
      </c>
      <c r="D2786" s="29" t="s">
        <v>1867</v>
      </c>
      <c r="E2786" s="29" t="s">
        <v>1867</v>
      </c>
      <c r="F2786" s="10">
        <v>673686.1</v>
      </c>
      <c r="G2786" s="10">
        <v>217565.4</v>
      </c>
      <c r="H2786" s="11" t="s">
        <v>147</v>
      </c>
      <c r="I2786" s="28">
        <v>38458.400000000001</v>
      </c>
      <c r="J2786" s="28">
        <v>36303.599999999999</v>
      </c>
    </row>
    <row r="2787" spans="1:10" x14ac:dyDescent="0.25">
      <c r="A2787"/>
      <c r="B2787" s="17"/>
      <c r="C2787" s="19">
        <v>2015</v>
      </c>
      <c r="D2787" s="33" t="s">
        <v>1867</v>
      </c>
      <c r="E2787" s="33" t="s">
        <v>1867</v>
      </c>
      <c r="F2787" s="10">
        <v>737771.00000000012</v>
      </c>
      <c r="G2787" s="10">
        <v>256778.6</v>
      </c>
      <c r="H2787" s="11" t="s">
        <v>147</v>
      </c>
      <c r="I2787" s="28">
        <v>43393.4</v>
      </c>
      <c r="J2787" s="28">
        <v>43393.4</v>
      </c>
    </row>
    <row r="2788" spans="1:10" x14ac:dyDescent="0.25">
      <c r="A2788"/>
      <c r="B2788" s="17"/>
      <c r="C2788" s="19">
        <v>2016</v>
      </c>
      <c r="D2788" s="33" t="s">
        <v>1867</v>
      </c>
      <c r="E2788" s="10">
        <v>8890528.2999999989</v>
      </c>
      <c r="F2788" s="10">
        <v>962434.10000000009</v>
      </c>
      <c r="G2788" s="10">
        <v>345153.4</v>
      </c>
      <c r="H2788" s="11" t="s">
        <v>147</v>
      </c>
      <c r="I2788" s="28">
        <v>63893</v>
      </c>
      <c r="J2788" s="28">
        <v>62079.4</v>
      </c>
    </row>
    <row r="2789" spans="1:10" x14ac:dyDescent="0.25">
      <c r="A2789"/>
      <c r="B2789" s="17"/>
      <c r="C2789" s="19">
        <v>2017</v>
      </c>
      <c r="D2789" s="33" t="s">
        <v>1867</v>
      </c>
      <c r="E2789" s="33" t="s">
        <v>1867</v>
      </c>
      <c r="F2789" s="10">
        <v>1250012.9000000001</v>
      </c>
      <c r="G2789" s="10">
        <v>464982.4</v>
      </c>
      <c r="H2789" s="11" t="s">
        <v>147</v>
      </c>
      <c r="I2789" s="28">
        <v>85545.1</v>
      </c>
      <c r="J2789" s="28">
        <v>81544.600000000006</v>
      </c>
    </row>
    <row r="2790" spans="1:10" x14ac:dyDescent="0.25">
      <c r="A2790"/>
      <c r="B2790" s="17"/>
      <c r="C2790" s="19">
        <v>2018</v>
      </c>
      <c r="D2790" s="30" t="s">
        <v>1867</v>
      </c>
      <c r="E2790" s="30" t="s">
        <v>1867</v>
      </c>
      <c r="F2790" s="10">
        <v>1587565.1</v>
      </c>
      <c r="G2790" s="10">
        <v>567484.1</v>
      </c>
      <c r="H2790" s="11" t="s">
        <v>147</v>
      </c>
      <c r="I2790" s="28">
        <v>110570</v>
      </c>
      <c r="J2790" s="28">
        <v>105393.8</v>
      </c>
    </row>
    <row r="2791" spans="1:10" x14ac:dyDescent="0.25">
      <c r="A2791" s="20" t="s">
        <v>96</v>
      </c>
      <c r="B2791" s="17" t="s">
        <v>981</v>
      </c>
      <c r="C2791" s="19">
        <v>2013</v>
      </c>
      <c r="D2791" s="30" t="s">
        <v>1868</v>
      </c>
      <c r="E2791" s="34" t="s">
        <v>1867</v>
      </c>
      <c r="F2791" s="10">
        <v>190283</v>
      </c>
      <c r="G2791" s="10">
        <v>84475.6</v>
      </c>
      <c r="H2791" s="11" t="s">
        <v>147</v>
      </c>
      <c r="I2791" s="28">
        <v>36439.199999999997</v>
      </c>
      <c r="J2791" s="28">
        <v>34767.599999999999</v>
      </c>
    </row>
    <row r="2792" spans="1:10" x14ac:dyDescent="0.25">
      <c r="A2792"/>
      <c r="B2792" s="17"/>
      <c r="C2792" s="19">
        <v>2014</v>
      </c>
      <c r="D2792" s="30" t="s">
        <v>1868</v>
      </c>
      <c r="E2792" s="29" t="s">
        <v>1867</v>
      </c>
      <c r="F2792" s="10">
        <v>142811.29999999999</v>
      </c>
      <c r="G2792" s="10">
        <v>84401.5</v>
      </c>
      <c r="H2792" s="11" t="s">
        <v>147</v>
      </c>
      <c r="I2792" s="29" t="s">
        <v>1867</v>
      </c>
      <c r="J2792" s="28">
        <v>39840.9</v>
      </c>
    </row>
    <row r="2793" spans="1:10" x14ac:dyDescent="0.25">
      <c r="A2793"/>
      <c r="B2793" s="17"/>
      <c r="C2793" s="19">
        <v>2015</v>
      </c>
      <c r="D2793" s="30" t="s">
        <v>1868</v>
      </c>
      <c r="E2793" s="33" t="s">
        <v>1867</v>
      </c>
      <c r="F2793" s="10">
        <v>237418.5</v>
      </c>
      <c r="G2793" s="10">
        <v>119984.4</v>
      </c>
      <c r="H2793" s="11" t="s">
        <v>147</v>
      </c>
      <c r="I2793" s="33" t="s">
        <v>1867</v>
      </c>
      <c r="J2793" s="28">
        <f>56196.3-0.1</f>
        <v>56196.200000000004</v>
      </c>
    </row>
    <row r="2794" spans="1:10" x14ac:dyDescent="0.25">
      <c r="A2794"/>
      <c r="B2794" s="17"/>
      <c r="C2794" s="19">
        <v>2016</v>
      </c>
      <c r="D2794" s="30" t="s">
        <v>1868</v>
      </c>
      <c r="E2794" s="10">
        <v>1980313.5999999999</v>
      </c>
      <c r="F2794" s="10">
        <v>306367.89999999997</v>
      </c>
      <c r="G2794" s="10">
        <v>177189.5</v>
      </c>
      <c r="H2794" s="11" t="s">
        <v>147</v>
      </c>
      <c r="I2794" s="33" t="s">
        <v>1867</v>
      </c>
      <c r="J2794" s="28">
        <v>78466.8</v>
      </c>
    </row>
    <row r="2795" spans="1:10" x14ac:dyDescent="0.25">
      <c r="A2795"/>
      <c r="B2795" s="17"/>
      <c r="C2795" s="19">
        <v>2017</v>
      </c>
      <c r="D2795" s="30" t="s">
        <v>1868</v>
      </c>
      <c r="E2795" s="33" t="s">
        <v>1867</v>
      </c>
      <c r="F2795" s="10">
        <v>428343.3</v>
      </c>
      <c r="G2795" s="10">
        <v>243057.1</v>
      </c>
      <c r="H2795" s="11" t="s">
        <v>147</v>
      </c>
      <c r="I2795" s="33" t="s">
        <v>1867</v>
      </c>
      <c r="J2795" s="28">
        <v>103850</v>
      </c>
    </row>
    <row r="2796" spans="1:10" x14ac:dyDescent="0.25">
      <c r="A2796"/>
      <c r="B2796" s="17"/>
      <c r="C2796" s="19">
        <v>2018</v>
      </c>
      <c r="D2796" s="30" t="s">
        <v>1868</v>
      </c>
      <c r="E2796" s="10">
        <v>3044065.8000000003</v>
      </c>
      <c r="F2796" s="10">
        <v>527496.80000000005</v>
      </c>
      <c r="G2796" s="10">
        <v>375431</v>
      </c>
      <c r="H2796" s="11" t="s">
        <v>1867</v>
      </c>
      <c r="I2796" s="11" t="s">
        <v>1867</v>
      </c>
      <c r="J2796" s="28">
        <v>172052.7</v>
      </c>
    </row>
    <row r="2797" spans="1:10" x14ac:dyDescent="0.25">
      <c r="A2797" s="20" t="s">
        <v>96</v>
      </c>
      <c r="B2797" s="17" t="s">
        <v>982</v>
      </c>
      <c r="C2797" s="19">
        <v>2013</v>
      </c>
      <c r="D2797" s="30" t="s">
        <v>1868</v>
      </c>
      <c r="E2797" s="34" t="s">
        <v>1867</v>
      </c>
      <c r="F2797" s="10">
        <v>190283</v>
      </c>
      <c r="G2797" s="10">
        <v>84475.6</v>
      </c>
      <c r="H2797" s="11" t="s">
        <v>147</v>
      </c>
      <c r="I2797" s="28">
        <v>36439.199999999997</v>
      </c>
      <c r="J2797" s="28">
        <v>34767.599999999999</v>
      </c>
    </row>
    <row r="2798" spans="1:10" x14ac:dyDescent="0.25">
      <c r="A2798"/>
      <c r="B2798" s="17"/>
      <c r="C2798" s="19">
        <v>2014</v>
      </c>
      <c r="D2798" s="30" t="s">
        <v>1868</v>
      </c>
      <c r="E2798" s="29" t="s">
        <v>1867</v>
      </c>
      <c r="F2798" s="10">
        <v>142811.29999999999</v>
      </c>
      <c r="G2798" s="10">
        <v>84401.5</v>
      </c>
      <c r="H2798" s="11" t="s">
        <v>147</v>
      </c>
      <c r="I2798" s="29" t="s">
        <v>1867</v>
      </c>
      <c r="J2798" s="28">
        <v>39840.9</v>
      </c>
    </row>
    <row r="2799" spans="1:10" x14ac:dyDescent="0.25">
      <c r="A2799"/>
      <c r="B2799" s="17"/>
      <c r="C2799" s="19">
        <v>2015</v>
      </c>
      <c r="D2799" s="30" t="s">
        <v>1868</v>
      </c>
      <c r="E2799" s="33" t="s">
        <v>1867</v>
      </c>
      <c r="F2799" s="10">
        <v>237418.5</v>
      </c>
      <c r="G2799" s="10">
        <v>119984.4</v>
      </c>
      <c r="H2799" s="11" t="s">
        <v>147</v>
      </c>
      <c r="I2799" s="33" t="s">
        <v>1867</v>
      </c>
      <c r="J2799" s="28">
        <f>56196.3-0.1</f>
        <v>56196.200000000004</v>
      </c>
    </row>
    <row r="2800" spans="1:10" x14ac:dyDescent="0.25">
      <c r="A2800"/>
      <c r="B2800" s="17"/>
      <c r="C2800" s="19">
        <v>2016</v>
      </c>
      <c r="D2800" s="30" t="s">
        <v>1868</v>
      </c>
      <c r="E2800" s="10">
        <v>1980313.5999999999</v>
      </c>
      <c r="F2800" s="10">
        <v>306367.89999999997</v>
      </c>
      <c r="G2800" s="10">
        <v>177189.5</v>
      </c>
      <c r="H2800" s="11" t="s">
        <v>147</v>
      </c>
      <c r="I2800" s="33" t="s">
        <v>1867</v>
      </c>
      <c r="J2800" s="28">
        <v>78466.8</v>
      </c>
    </row>
    <row r="2801" spans="1:10" x14ac:dyDescent="0.25">
      <c r="A2801"/>
      <c r="B2801" s="17"/>
      <c r="C2801" s="19">
        <v>2017</v>
      </c>
      <c r="D2801" s="30" t="s">
        <v>1868</v>
      </c>
      <c r="E2801" s="33" t="s">
        <v>1867</v>
      </c>
      <c r="F2801" s="10">
        <v>428343.3</v>
      </c>
      <c r="G2801" s="10">
        <v>243057.1</v>
      </c>
      <c r="H2801" s="11" t="s">
        <v>147</v>
      </c>
      <c r="I2801" s="33" t="s">
        <v>1867</v>
      </c>
      <c r="J2801" s="28">
        <v>103850</v>
      </c>
    </row>
    <row r="2802" spans="1:10" x14ac:dyDescent="0.25">
      <c r="A2802"/>
      <c r="B2802" s="17"/>
      <c r="C2802" s="19">
        <v>2018</v>
      </c>
      <c r="D2802" s="30" t="s">
        <v>1868</v>
      </c>
      <c r="E2802" s="10">
        <v>3044065.8000000003</v>
      </c>
      <c r="F2802" s="10">
        <v>527496.80000000005</v>
      </c>
      <c r="G2802" s="10">
        <v>375431</v>
      </c>
      <c r="H2802" s="11" t="s">
        <v>1867</v>
      </c>
      <c r="I2802" s="11" t="s">
        <v>1867</v>
      </c>
      <c r="J2802" s="28">
        <v>172052.7</v>
      </c>
    </row>
    <row r="2803" spans="1:10" x14ac:dyDescent="0.25">
      <c r="A2803" s="22" t="s">
        <v>96</v>
      </c>
      <c r="B2803" s="17" t="s">
        <v>983</v>
      </c>
      <c r="C2803" s="19">
        <v>2013</v>
      </c>
      <c r="D2803" s="30" t="s">
        <v>1868</v>
      </c>
      <c r="E2803" s="34" t="s">
        <v>1867</v>
      </c>
      <c r="F2803" s="10">
        <v>190283</v>
      </c>
      <c r="G2803" s="10">
        <v>84475.6</v>
      </c>
      <c r="H2803" s="11" t="s">
        <v>147</v>
      </c>
      <c r="I2803" s="28">
        <v>36439.199999999997</v>
      </c>
      <c r="J2803" s="28">
        <v>34767.599999999999</v>
      </c>
    </row>
    <row r="2804" spans="1:10" x14ac:dyDescent="0.25">
      <c r="A2804"/>
      <c r="B2804" s="17"/>
      <c r="C2804" s="19">
        <v>2014</v>
      </c>
      <c r="D2804" s="30" t="s">
        <v>1868</v>
      </c>
      <c r="E2804" s="29" t="s">
        <v>1867</v>
      </c>
      <c r="F2804" s="10">
        <v>142811.29999999999</v>
      </c>
      <c r="G2804" s="10">
        <v>84401.5</v>
      </c>
      <c r="H2804" s="11" t="s">
        <v>147</v>
      </c>
      <c r="I2804" s="29" t="s">
        <v>1867</v>
      </c>
      <c r="J2804" s="28">
        <v>39840.9</v>
      </c>
    </row>
    <row r="2805" spans="1:10" x14ac:dyDescent="0.25">
      <c r="A2805"/>
      <c r="B2805" s="17"/>
      <c r="C2805" s="19">
        <v>2015</v>
      </c>
      <c r="D2805" s="30" t="s">
        <v>1868</v>
      </c>
      <c r="E2805" s="33" t="s">
        <v>1867</v>
      </c>
      <c r="F2805" s="10">
        <v>237418.5</v>
      </c>
      <c r="G2805" s="10">
        <v>119984.4</v>
      </c>
      <c r="H2805" s="11" t="s">
        <v>147</v>
      </c>
      <c r="I2805" s="33" t="s">
        <v>1867</v>
      </c>
      <c r="J2805" s="28">
        <f>56196.3-0.1</f>
        <v>56196.200000000004</v>
      </c>
    </row>
    <row r="2806" spans="1:10" x14ac:dyDescent="0.25">
      <c r="A2806"/>
      <c r="B2806" s="17"/>
      <c r="C2806" s="19">
        <v>2016</v>
      </c>
      <c r="D2806" s="30" t="s">
        <v>1868</v>
      </c>
      <c r="E2806" s="10">
        <v>1980313.5999999999</v>
      </c>
      <c r="F2806" s="10">
        <v>306367.89999999997</v>
      </c>
      <c r="G2806" s="10">
        <v>177189.5</v>
      </c>
      <c r="H2806" s="11" t="s">
        <v>147</v>
      </c>
      <c r="I2806" s="33" t="s">
        <v>1867</v>
      </c>
      <c r="J2806" s="28">
        <v>78466.8</v>
      </c>
    </row>
    <row r="2807" spans="1:10" x14ac:dyDescent="0.25">
      <c r="A2807"/>
      <c r="B2807" s="17"/>
      <c r="C2807" s="19">
        <v>2017</v>
      </c>
      <c r="D2807" s="30" t="s">
        <v>1868</v>
      </c>
      <c r="E2807" s="33" t="s">
        <v>1867</v>
      </c>
      <c r="F2807" s="10">
        <v>428343.3</v>
      </c>
      <c r="G2807" s="10">
        <v>243057.1</v>
      </c>
      <c r="H2807" s="11" t="s">
        <v>147</v>
      </c>
      <c r="I2807" s="33" t="s">
        <v>1867</v>
      </c>
      <c r="J2807" s="28">
        <v>103850</v>
      </c>
    </row>
    <row r="2808" spans="1:10" x14ac:dyDescent="0.25">
      <c r="A2808"/>
      <c r="B2808" s="17"/>
      <c r="C2808" s="19">
        <v>2018</v>
      </c>
      <c r="D2808" s="30" t="s">
        <v>1868</v>
      </c>
      <c r="E2808" s="10">
        <v>3044065.8000000003</v>
      </c>
      <c r="F2808" s="10">
        <v>527496.80000000005</v>
      </c>
      <c r="G2808" s="10">
        <v>375431</v>
      </c>
      <c r="H2808" s="11" t="s">
        <v>1867</v>
      </c>
      <c r="I2808" s="11" t="s">
        <v>1867</v>
      </c>
      <c r="J2808" s="28">
        <v>172052.7</v>
      </c>
    </row>
    <row r="2809" spans="1:10" x14ac:dyDescent="0.25">
      <c r="A2809" s="20" t="s">
        <v>97</v>
      </c>
      <c r="B2809" s="17" t="s">
        <v>984</v>
      </c>
      <c r="C2809" s="19">
        <v>2013</v>
      </c>
      <c r="D2809" s="34" t="s">
        <v>1867</v>
      </c>
      <c r="E2809" s="34" t="s">
        <v>1867</v>
      </c>
      <c r="F2809" s="10">
        <v>2804310.2</v>
      </c>
      <c r="G2809" s="10">
        <v>934967.39999999991</v>
      </c>
      <c r="H2809" s="11" t="s">
        <v>147</v>
      </c>
      <c r="I2809" s="28">
        <v>169557.1</v>
      </c>
      <c r="J2809" s="28">
        <v>150991.79999999999</v>
      </c>
    </row>
    <row r="2810" spans="1:10" x14ac:dyDescent="0.25">
      <c r="A2810"/>
      <c r="B2810" s="17"/>
      <c r="C2810" s="19">
        <v>2014</v>
      </c>
      <c r="D2810" s="29" t="s">
        <v>1867</v>
      </c>
      <c r="E2810" s="29" t="s">
        <v>1867</v>
      </c>
      <c r="F2810" s="10">
        <v>3509903.2</v>
      </c>
      <c r="G2810" s="10">
        <v>1261158.6000000001</v>
      </c>
      <c r="H2810" s="11" t="s">
        <v>147</v>
      </c>
      <c r="I2810" s="28">
        <v>232461</v>
      </c>
      <c r="J2810" s="28">
        <v>205427</v>
      </c>
    </row>
    <row r="2811" spans="1:10" x14ac:dyDescent="0.25">
      <c r="A2811"/>
      <c r="B2811" s="17"/>
      <c r="C2811" s="19">
        <v>2015</v>
      </c>
      <c r="D2811" s="33" t="s">
        <v>1867</v>
      </c>
      <c r="E2811" s="33" t="s">
        <v>1867</v>
      </c>
      <c r="F2811" s="10">
        <v>3235728.3</v>
      </c>
      <c r="G2811" s="10">
        <v>1199216.5</v>
      </c>
      <c r="H2811" s="11" t="s">
        <v>147</v>
      </c>
      <c r="I2811" s="28">
        <v>369899.3</v>
      </c>
      <c r="J2811" s="28">
        <v>348837.6</v>
      </c>
    </row>
    <row r="2812" spans="1:10" x14ac:dyDescent="0.25">
      <c r="A2812"/>
      <c r="B2812" s="17"/>
      <c r="C2812" s="19">
        <v>2016</v>
      </c>
      <c r="D2812" s="33" t="s">
        <v>1867</v>
      </c>
      <c r="E2812" s="10">
        <v>6382249.5999999996</v>
      </c>
      <c r="F2812" s="33" t="s">
        <v>1867</v>
      </c>
      <c r="G2812" s="33" t="s">
        <v>1867</v>
      </c>
      <c r="H2812" s="11" t="s">
        <v>147</v>
      </c>
      <c r="I2812" s="11" t="s">
        <v>1867</v>
      </c>
      <c r="J2812" s="11" t="s">
        <v>1867</v>
      </c>
    </row>
    <row r="2813" spans="1:10" x14ac:dyDescent="0.25">
      <c r="A2813"/>
      <c r="B2813" s="17"/>
      <c r="C2813" s="19">
        <v>2017</v>
      </c>
      <c r="D2813" s="33" t="s">
        <v>1867</v>
      </c>
      <c r="E2813" s="33" t="s">
        <v>1867</v>
      </c>
      <c r="F2813" s="10">
        <v>5329894.4000000004</v>
      </c>
      <c r="G2813" s="10">
        <v>1823137.4</v>
      </c>
      <c r="H2813" s="11" t="s">
        <v>147</v>
      </c>
      <c r="I2813" s="28">
        <v>700458</v>
      </c>
      <c r="J2813" s="28">
        <v>668742</v>
      </c>
    </row>
    <row r="2814" spans="1:10" x14ac:dyDescent="0.25">
      <c r="A2814"/>
      <c r="B2814" s="17"/>
      <c r="C2814" s="19">
        <v>2018</v>
      </c>
      <c r="D2814" s="30" t="s">
        <v>1867</v>
      </c>
      <c r="E2814" s="30" t="s">
        <v>1867</v>
      </c>
      <c r="F2814" s="10">
        <v>7462998.2000000002</v>
      </c>
      <c r="G2814" s="10">
        <v>2585201.2999999998</v>
      </c>
      <c r="H2814" s="11" t="s">
        <v>147</v>
      </c>
      <c r="I2814" s="28">
        <v>840847.8</v>
      </c>
      <c r="J2814" s="28">
        <v>804118</v>
      </c>
    </row>
    <row r="2815" spans="1:10" x14ac:dyDescent="0.25">
      <c r="A2815" s="21" t="s">
        <v>985</v>
      </c>
      <c r="B2815" s="17" t="s">
        <v>986</v>
      </c>
      <c r="C2815" s="19">
        <v>2013</v>
      </c>
      <c r="D2815" s="30" t="s">
        <v>1868</v>
      </c>
      <c r="E2815" s="10">
        <v>2045920</v>
      </c>
      <c r="F2815" s="10">
        <v>1124191</v>
      </c>
      <c r="G2815" s="10">
        <v>454143.39999999997</v>
      </c>
      <c r="H2815" s="11" t="s">
        <v>147</v>
      </c>
      <c r="I2815" s="28">
        <v>115546.3</v>
      </c>
      <c r="J2815" s="28">
        <f>100421.9-0.1</f>
        <v>100421.79999999999</v>
      </c>
    </row>
    <row r="2816" spans="1:10" x14ac:dyDescent="0.25">
      <c r="A2816"/>
      <c r="B2816" s="17"/>
      <c r="C2816" s="19">
        <v>2014</v>
      </c>
      <c r="D2816" s="30" t="s">
        <v>1868</v>
      </c>
      <c r="E2816" s="10">
        <v>1498876.6</v>
      </c>
      <c r="F2816" s="10">
        <v>1393595.8</v>
      </c>
      <c r="G2816" s="10">
        <v>614627.30000000005</v>
      </c>
      <c r="H2816" s="11" t="s">
        <v>147</v>
      </c>
      <c r="I2816" s="28">
        <v>156886.79999999999</v>
      </c>
      <c r="J2816" s="28">
        <v>133317.4</v>
      </c>
    </row>
    <row r="2817" spans="1:10" x14ac:dyDescent="0.25">
      <c r="A2817"/>
      <c r="B2817" s="17"/>
      <c r="C2817" s="19">
        <v>2015</v>
      </c>
      <c r="D2817" s="30" t="s">
        <v>1868</v>
      </c>
      <c r="E2817" s="10">
        <v>1759142.7999999998</v>
      </c>
      <c r="F2817" s="10">
        <v>1395148.5999999999</v>
      </c>
      <c r="G2817" s="10">
        <v>590314.19999999995</v>
      </c>
      <c r="H2817" s="11" t="s">
        <v>147</v>
      </c>
      <c r="I2817" s="28">
        <v>247369.9</v>
      </c>
      <c r="J2817" s="28">
        <v>230832.4</v>
      </c>
    </row>
    <row r="2818" spans="1:10" x14ac:dyDescent="0.25">
      <c r="A2818"/>
      <c r="B2818" s="17"/>
      <c r="C2818" s="19">
        <v>2016</v>
      </c>
      <c r="D2818" s="30" t="s">
        <v>1868</v>
      </c>
      <c r="E2818" s="10">
        <v>2297735.9</v>
      </c>
      <c r="F2818" s="10">
        <v>1649975.2000000002</v>
      </c>
      <c r="G2818" s="10">
        <v>843268.60000000009</v>
      </c>
      <c r="H2818" s="11" t="s">
        <v>147</v>
      </c>
      <c r="I2818" s="28">
        <v>388618.5</v>
      </c>
      <c r="J2818" s="28">
        <v>357075.20000000001</v>
      </c>
    </row>
    <row r="2819" spans="1:10" x14ac:dyDescent="0.25">
      <c r="A2819"/>
      <c r="B2819" s="17"/>
      <c r="C2819" s="19">
        <v>2017</v>
      </c>
      <c r="D2819" s="30" t="s">
        <v>1868</v>
      </c>
      <c r="E2819" s="10">
        <v>2863409</v>
      </c>
      <c r="F2819" s="10">
        <v>2208456.4</v>
      </c>
      <c r="G2819" s="10">
        <v>986772.3</v>
      </c>
      <c r="H2819" s="11" t="s">
        <v>147</v>
      </c>
      <c r="I2819" s="28">
        <v>487104.3</v>
      </c>
      <c r="J2819" s="28">
        <v>464145.6</v>
      </c>
    </row>
    <row r="2820" spans="1:10" x14ac:dyDescent="0.25">
      <c r="A2820"/>
      <c r="B2820" s="17"/>
      <c r="C2820" s="19">
        <v>2018</v>
      </c>
      <c r="D2820" s="30" t="s">
        <v>1868</v>
      </c>
      <c r="E2820" s="10">
        <v>3679944</v>
      </c>
      <c r="F2820" s="10">
        <v>2707983.8</v>
      </c>
      <c r="G2820" s="10">
        <v>1361453.6</v>
      </c>
      <c r="H2820" s="11" t="s">
        <v>147</v>
      </c>
      <c r="I2820" s="28">
        <v>617652</v>
      </c>
      <c r="J2820" s="28">
        <v>590463.5</v>
      </c>
    </row>
    <row r="2821" spans="1:10" x14ac:dyDescent="0.25">
      <c r="A2821" s="22" t="s">
        <v>987</v>
      </c>
      <c r="B2821" s="17" t="s">
        <v>988</v>
      </c>
      <c r="C2821" s="19">
        <v>2013</v>
      </c>
      <c r="D2821" s="30" t="s">
        <v>1868</v>
      </c>
      <c r="E2821" s="34" t="s">
        <v>1867</v>
      </c>
      <c r="F2821" s="10">
        <v>1037039.4000000001</v>
      </c>
      <c r="G2821" s="10">
        <v>425083.60000000003</v>
      </c>
      <c r="H2821" s="11" t="s">
        <v>147</v>
      </c>
      <c r="I2821" s="28">
        <v>114131.8</v>
      </c>
      <c r="J2821" s="28">
        <f>99007.5-0.2</f>
        <v>99007.3</v>
      </c>
    </row>
    <row r="2822" spans="1:10" x14ac:dyDescent="0.25">
      <c r="A2822"/>
      <c r="B2822" s="17"/>
      <c r="C2822" s="19">
        <v>2014</v>
      </c>
      <c r="D2822" s="30" t="s">
        <v>1868</v>
      </c>
      <c r="E2822" s="29" t="s">
        <v>1867</v>
      </c>
      <c r="F2822" s="10">
        <v>1211744.5</v>
      </c>
      <c r="G2822" s="10">
        <v>478832.19999999995</v>
      </c>
      <c r="H2822" s="11" t="s">
        <v>147</v>
      </c>
      <c r="I2822" s="29" t="s">
        <v>1867</v>
      </c>
      <c r="J2822" s="28">
        <v>131594.6</v>
      </c>
    </row>
    <row r="2823" spans="1:10" x14ac:dyDescent="0.25">
      <c r="A2823"/>
      <c r="B2823" s="17"/>
      <c r="C2823" s="19">
        <v>2015</v>
      </c>
      <c r="D2823" s="30" t="s">
        <v>1868</v>
      </c>
      <c r="E2823" s="33" t="s">
        <v>1867</v>
      </c>
      <c r="F2823" s="10">
        <v>1246459.5</v>
      </c>
      <c r="G2823" s="10">
        <v>462081.2</v>
      </c>
      <c r="H2823" s="11" t="s">
        <v>147</v>
      </c>
      <c r="I2823" s="33" t="s">
        <v>1867</v>
      </c>
      <c r="J2823" s="28">
        <v>229037.1</v>
      </c>
    </row>
    <row r="2824" spans="1:10" x14ac:dyDescent="0.25">
      <c r="A2824"/>
      <c r="B2824" s="17"/>
      <c r="C2824" s="19">
        <v>2016</v>
      </c>
      <c r="D2824" s="30" t="s">
        <v>1868</v>
      </c>
      <c r="E2824" s="10">
        <v>2277182.6999999997</v>
      </c>
      <c r="F2824" s="10">
        <v>1548301.5</v>
      </c>
      <c r="G2824" s="10">
        <v>755097.39999999991</v>
      </c>
      <c r="H2824" s="11" t="s">
        <v>147</v>
      </c>
      <c r="I2824" s="33" t="s">
        <v>1867</v>
      </c>
      <c r="J2824" s="28">
        <v>356021.1</v>
      </c>
    </row>
    <row r="2825" spans="1:10" x14ac:dyDescent="0.25">
      <c r="A2825"/>
      <c r="B2825" s="17"/>
      <c r="C2825" s="19">
        <v>2017</v>
      </c>
      <c r="D2825" s="30" t="s">
        <v>1868</v>
      </c>
      <c r="E2825" s="33" t="s">
        <v>1867</v>
      </c>
      <c r="F2825" s="10">
        <v>2078050.9000000001</v>
      </c>
      <c r="G2825" s="10">
        <v>891828.3</v>
      </c>
      <c r="H2825" s="11" t="s">
        <v>147</v>
      </c>
      <c r="I2825" s="33" t="s">
        <v>1867</v>
      </c>
      <c r="J2825" s="28">
        <v>463030.1</v>
      </c>
    </row>
    <row r="2826" spans="1:10" x14ac:dyDescent="0.25">
      <c r="A2826"/>
      <c r="B2826" s="17"/>
      <c r="C2826" s="19">
        <v>2018</v>
      </c>
      <c r="D2826" s="30" t="s">
        <v>1868</v>
      </c>
      <c r="E2826" s="30" t="s">
        <v>1867</v>
      </c>
      <c r="F2826" s="10">
        <v>2489244.5</v>
      </c>
      <c r="G2826" s="10">
        <v>1183234.3999999999</v>
      </c>
      <c r="H2826" s="11" t="s">
        <v>147</v>
      </c>
      <c r="I2826" s="30" t="s">
        <v>1867</v>
      </c>
      <c r="J2826" s="28">
        <v>589339.1</v>
      </c>
    </row>
    <row r="2827" spans="1:10" x14ac:dyDescent="0.25">
      <c r="A2827" s="22" t="s">
        <v>989</v>
      </c>
      <c r="B2827" s="17" t="s">
        <v>990</v>
      </c>
      <c r="C2827" s="19">
        <v>2013</v>
      </c>
      <c r="D2827" s="30" t="s">
        <v>1868</v>
      </c>
      <c r="E2827" s="34" t="s">
        <v>1867</v>
      </c>
      <c r="F2827" s="10">
        <v>87151.6</v>
      </c>
      <c r="G2827" s="10">
        <v>29059.8</v>
      </c>
      <c r="H2827" s="11" t="s">
        <v>147</v>
      </c>
      <c r="I2827" s="28">
        <v>1414.5</v>
      </c>
      <c r="J2827" s="28">
        <v>1414.5</v>
      </c>
    </row>
    <row r="2828" spans="1:10" x14ac:dyDescent="0.25">
      <c r="A2828"/>
      <c r="B2828" s="17"/>
      <c r="C2828" s="19">
        <v>2014</v>
      </c>
      <c r="D2828" s="30" t="s">
        <v>1868</v>
      </c>
      <c r="E2828" s="29" t="s">
        <v>1867</v>
      </c>
      <c r="F2828" s="10">
        <v>181851.3</v>
      </c>
      <c r="G2828" s="10">
        <v>135795.09999999998</v>
      </c>
      <c r="H2828" s="11" t="s">
        <v>147</v>
      </c>
      <c r="I2828" s="29" t="s">
        <v>1867</v>
      </c>
      <c r="J2828" s="28">
        <v>1722.8</v>
      </c>
    </row>
    <row r="2829" spans="1:10" x14ac:dyDescent="0.25">
      <c r="A2829"/>
      <c r="B2829" s="17"/>
      <c r="C2829" s="19">
        <v>2015</v>
      </c>
      <c r="D2829" s="30" t="s">
        <v>1868</v>
      </c>
      <c r="E2829" s="33" t="s">
        <v>1867</v>
      </c>
      <c r="F2829" s="10">
        <v>148689.09999999998</v>
      </c>
      <c r="G2829" s="10">
        <v>128233</v>
      </c>
      <c r="H2829" s="11" t="s">
        <v>147</v>
      </c>
      <c r="I2829" s="33" t="s">
        <v>1867</v>
      </c>
      <c r="J2829" s="28">
        <v>1795.3</v>
      </c>
    </row>
    <row r="2830" spans="1:10" x14ac:dyDescent="0.25">
      <c r="A2830"/>
      <c r="B2830" s="17"/>
      <c r="C2830" s="19">
        <v>2016</v>
      </c>
      <c r="D2830" s="30" t="s">
        <v>1868</v>
      </c>
      <c r="E2830" s="10">
        <v>20553.2</v>
      </c>
      <c r="F2830" s="10">
        <v>101673.70000000001</v>
      </c>
      <c r="G2830" s="10">
        <v>88171.200000000012</v>
      </c>
      <c r="H2830" s="11" t="s">
        <v>147</v>
      </c>
      <c r="I2830" s="33" t="s">
        <v>1867</v>
      </c>
      <c r="J2830" s="28">
        <v>1054.0999999999999</v>
      </c>
    </row>
    <row r="2831" spans="1:10" x14ac:dyDescent="0.25">
      <c r="A2831"/>
      <c r="B2831" s="17"/>
      <c r="C2831" s="19">
        <v>2017</v>
      </c>
      <c r="D2831" s="30" t="s">
        <v>1868</v>
      </c>
      <c r="E2831" s="33" t="s">
        <v>1867</v>
      </c>
      <c r="F2831" s="10">
        <v>130405.5</v>
      </c>
      <c r="G2831" s="10">
        <v>94944</v>
      </c>
      <c r="H2831" s="11" t="s">
        <v>147</v>
      </c>
      <c r="I2831" s="33" t="s">
        <v>1867</v>
      </c>
      <c r="J2831" s="28">
        <v>1115.5</v>
      </c>
    </row>
    <row r="2832" spans="1:10" x14ac:dyDescent="0.25">
      <c r="A2832"/>
      <c r="B2832" s="17"/>
      <c r="C2832" s="19">
        <v>2018</v>
      </c>
      <c r="D2832" s="30" t="s">
        <v>1868</v>
      </c>
      <c r="E2832" s="30" t="s">
        <v>1867</v>
      </c>
      <c r="F2832" s="10">
        <v>218739.3</v>
      </c>
      <c r="G2832" s="30" t="s">
        <v>1867</v>
      </c>
      <c r="H2832" s="11" t="s">
        <v>147</v>
      </c>
      <c r="I2832" s="30" t="s">
        <v>1867</v>
      </c>
      <c r="J2832" s="30" t="s">
        <v>1867</v>
      </c>
    </row>
    <row r="2833" spans="1:10" x14ac:dyDescent="0.25">
      <c r="A2833" s="21" t="s">
        <v>991</v>
      </c>
      <c r="B2833" s="17" t="s">
        <v>992</v>
      </c>
      <c r="C2833" s="19">
        <v>2013</v>
      </c>
      <c r="D2833" s="30" t="s">
        <v>1868</v>
      </c>
      <c r="E2833" s="10">
        <v>83624.800000000003</v>
      </c>
      <c r="F2833" s="10">
        <v>204557.9</v>
      </c>
      <c r="G2833" s="10">
        <v>60883.3</v>
      </c>
      <c r="H2833" s="11" t="s">
        <v>147</v>
      </c>
      <c r="I2833" s="28">
        <v>8793.7999999999993</v>
      </c>
      <c r="J2833" s="28">
        <v>8793.7999999999993</v>
      </c>
    </row>
    <row r="2834" spans="1:10" x14ac:dyDescent="0.25">
      <c r="A2834"/>
      <c r="B2834" s="17"/>
      <c r="C2834" s="19">
        <v>2014</v>
      </c>
      <c r="D2834" s="30" t="s">
        <v>1868</v>
      </c>
      <c r="E2834" s="10">
        <v>141560.80000000002</v>
      </c>
      <c r="F2834" s="10">
        <v>307142.8</v>
      </c>
      <c r="G2834" s="10">
        <v>43537.3</v>
      </c>
      <c r="H2834" s="11" t="s">
        <v>147</v>
      </c>
      <c r="I2834" s="28">
        <v>14805</v>
      </c>
      <c r="J2834" s="28">
        <v>14805</v>
      </c>
    </row>
    <row r="2835" spans="1:10" x14ac:dyDescent="0.25">
      <c r="A2835"/>
      <c r="B2835" s="17"/>
      <c r="C2835" s="19">
        <v>2015</v>
      </c>
      <c r="D2835" s="30" t="s">
        <v>1868</v>
      </c>
      <c r="E2835" s="10">
        <v>165808.40000000002</v>
      </c>
      <c r="F2835" s="10">
        <v>207799.6</v>
      </c>
      <c r="G2835" s="10">
        <v>60160.600000000006</v>
      </c>
      <c r="H2835" s="11" t="s">
        <v>147</v>
      </c>
      <c r="I2835" s="28">
        <v>22887.200000000001</v>
      </c>
      <c r="J2835" s="28">
        <v>22887.200000000001</v>
      </c>
    </row>
    <row r="2836" spans="1:10" x14ac:dyDescent="0.25">
      <c r="A2836"/>
      <c r="B2836" s="17"/>
      <c r="C2836" s="19">
        <v>2016</v>
      </c>
      <c r="D2836" s="30" t="s">
        <v>1868</v>
      </c>
      <c r="E2836" s="10">
        <v>176709</v>
      </c>
      <c r="F2836" s="10">
        <v>381105.60000000003</v>
      </c>
      <c r="G2836" s="10">
        <v>62814.100000000006</v>
      </c>
      <c r="H2836" s="11" t="s">
        <v>147</v>
      </c>
      <c r="I2836" s="28">
        <v>21554.2</v>
      </c>
      <c r="J2836" s="28">
        <v>21554.2</v>
      </c>
    </row>
    <row r="2837" spans="1:10" x14ac:dyDescent="0.25">
      <c r="A2837"/>
      <c r="B2837" s="17"/>
      <c r="C2837" s="19">
        <v>2017</v>
      </c>
      <c r="D2837" s="30" t="s">
        <v>1868</v>
      </c>
      <c r="E2837" s="10">
        <v>79300.7</v>
      </c>
      <c r="F2837" s="10">
        <v>390264.3</v>
      </c>
      <c r="G2837" s="10">
        <v>116973.2</v>
      </c>
      <c r="H2837" s="11" t="s">
        <v>147</v>
      </c>
      <c r="I2837" s="28">
        <v>32386.3</v>
      </c>
      <c r="J2837" s="28">
        <v>32386.3</v>
      </c>
    </row>
    <row r="2838" spans="1:10" x14ac:dyDescent="0.25">
      <c r="A2838"/>
      <c r="B2838" s="17"/>
      <c r="C2838" s="19">
        <v>2018</v>
      </c>
      <c r="D2838" s="30" t="s">
        <v>1868</v>
      </c>
      <c r="E2838" s="30" t="s">
        <v>1867</v>
      </c>
      <c r="F2838" s="10">
        <v>614719.80000000005</v>
      </c>
      <c r="G2838" s="30" t="s">
        <v>1867</v>
      </c>
      <c r="H2838" s="11" t="s">
        <v>147</v>
      </c>
      <c r="I2838" s="30" t="s">
        <v>1867</v>
      </c>
      <c r="J2838" s="30" t="s">
        <v>1867</v>
      </c>
    </row>
    <row r="2839" spans="1:10" x14ac:dyDescent="0.25">
      <c r="A2839" s="22" t="s">
        <v>993</v>
      </c>
      <c r="B2839" s="17" t="s">
        <v>994</v>
      </c>
      <c r="C2839" s="19">
        <v>2013</v>
      </c>
      <c r="D2839" s="30" t="s">
        <v>1868</v>
      </c>
      <c r="E2839" s="10">
        <v>69963.100000000006</v>
      </c>
      <c r="F2839" s="10">
        <v>146507.19999999998</v>
      </c>
      <c r="G2839" s="10">
        <v>36944.1</v>
      </c>
      <c r="H2839" s="11" t="s">
        <v>147</v>
      </c>
      <c r="I2839" s="28">
        <v>8793.7999999999993</v>
      </c>
      <c r="J2839" s="28">
        <v>8793.7999999999993</v>
      </c>
    </row>
    <row r="2840" spans="1:10" x14ac:dyDescent="0.25">
      <c r="A2840"/>
      <c r="B2840" s="17"/>
      <c r="C2840" s="19">
        <v>2014</v>
      </c>
      <c r="D2840" s="30" t="s">
        <v>1868</v>
      </c>
      <c r="E2840" s="10">
        <v>113493.1</v>
      </c>
      <c r="F2840" s="10">
        <v>263651.80000000005</v>
      </c>
      <c r="G2840" s="10">
        <v>26567</v>
      </c>
      <c r="H2840" s="11" t="s">
        <v>147</v>
      </c>
      <c r="I2840" s="28">
        <v>14805</v>
      </c>
      <c r="J2840" s="28">
        <v>14805</v>
      </c>
    </row>
    <row r="2841" spans="1:10" x14ac:dyDescent="0.25">
      <c r="A2841"/>
      <c r="B2841" s="17"/>
      <c r="C2841" s="19">
        <v>2015</v>
      </c>
      <c r="D2841" s="30" t="s">
        <v>1868</v>
      </c>
      <c r="E2841" s="10">
        <v>157147.20000000001</v>
      </c>
      <c r="F2841" s="33" t="s">
        <v>1867</v>
      </c>
      <c r="G2841" s="11" t="s">
        <v>1867</v>
      </c>
      <c r="H2841" s="11" t="s">
        <v>147</v>
      </c>
      <c r="I2841" s="11" t="s">
        <v>1867</v>
      </c>
      <c r="J2841" s="11" t="s">
        <v>1867</v>
      </c>
    </row>
    <row r="2842" spans="1:10" x14ac:dyDescent="0.25">
      <c r="A2842"/>
      <c r="B2842" s="17"/>
      <c r="C2842" s="19">
        <v>2016</v>
      </c>
      <c r="D2842" s="30" t="s">
        <v>1868</v>
      </c>
      <c r="E2842" s="10">
        <v>158125.6</v>
      </c>
      <c r="F2842" s="33" t="s">
        <v>1867</v>
      </c>
      <c r="G2842" s="33" t="s">
        <v>1867</v>
      </c>
      <c r="H2842" s="11" t="s">
        <v>147</v>
      </c>
      <c r="I2842" s="11" t="s">
        <v>1867</v>
      </c>
      <c r="J2842" s="11" t="s">
        <v>1867</v>
      </c>
    </row>
    <row r="2843" spans="1:10" x14ac:dyDescent="0.25">
      <c r="A2843"/>
      <c r="B2843" s="17"/>
      <c r="C2843" s="19">
        <v>2017</v>
      </c>
      <c r="D2843" s="30" t="s">
        <v>1868</v>
      </c>
      <c r="E2843" s="33" t="s">
        <v>1867</v>
      </c>
      <c r="F2843" s="10">
        <v>280268.2</v>
      </c>
      <c r="G2843" s="10">
        <v>93956.2</v>
      </c>
      <c r="H2843" s="11" t="s">
        <v>147</v>
      </c>
      <c r="I2843" s="33" t="s">
        <v>1867</v>
      </c>
      <c r="J2843" s="28">
        <v>31112.1</v>
      </c>
    </row>
    <row r="2844" spans="1:10" x14ac:dyDescent="0.25">
      <c r="A2844"/>
      <c r="B2844" s="17"/>
      <c r="C2844" s="19">
        <v>2018</v>
      </c>
      <c r="D2844" s="30" t="s">
        <v>1868</v>
      </c>
      <c r="E2844" s="30" t="s">
        <v>1867</v>
      </c>
      <c r="F2844" s="10">
        <v>436967.1</v>
      </c>
      <c r="G2844" s="30" t="s">
        <v>1867</v>
      </c>
      <c r="H2844" s="11" t="s">
        <v>147</v>
      </c>
      <c r="I2844" s="30" t="s">
        <v>1867</v>
      </c>
      <c r="J2844" s="30" t="s">
        <v>1867</v>
      </c>
    </row>
    <row r="2845" spans="1:10" x14ac:dyDescent="0.25">
      <c r="A2845" s="22" t="s">
        <v>995</v>
      </c>
      <c r="B2845" s="17" t="s">
        <v>996</v>
      </c>
      <c r="C2845" s="19">
        <v>2013</v>
      </c>
      <c r="D2845" s="30" t="s">
        <v>1868</v>
      </c>
      <c r="E2845" s="10">
        <v>13661.7</v>
      </c>
      <c r="F2845" s="10">
        <v>58050.7</v>
      </c>
      <c r="G2845" s="10">
        <v>23939.200000000001</v>
      </c>
      <c r="H2845" s="11" t="s">
        <v>147</v>
      </c>
      <c r="I2845" s="28">
        <v>0</v>
      </c>
      <c r="J2845" s="28">
        <v>0</v>
      </c>
    </row>
    <row r="2846" spans="1:10" x14ac:dyDescent="0.25">
      <c r="A2846"/>
      <c r="B2846" s="17"/>
      <c r="C2846" s="19">
        <v>2014</v>
      </c>
      <c r="D2846" s="30" t="s">
        <v>1868</v>
      </c>
      <c r="E2846" s="10">
        <v>28067.7</v>
      </c>
      <c r="F2846" s="10">
        <v>43491</v>
      </c>
      <c r="G2846" s="10">
        <v>16970.3</v>
      </c>
      <c r="H2846" s="11" t="s">
        <v>147</v>
      </c>
      <c r="I2846" s="11" t="s">
        <v>147</v>
      </c>
      <c r="J2846" s="11" t="s">
        <v>147</v>
      </c>
    </row>
    <row r="2847" spans="1:10" x14ac:dyDescent="0.25">
      <c r="A2847"/>
      <c r="B2847" s="17"/>
      <c r="C2847" s="19">
        <v>2015</v>
      </c>
      <c r="D2847" s="30" t="s">
        <v>1868</v>
      </c>
      <c r="E2847" s="10">
        <v>8661.2000000000007</v>
      </c>
      <c r="F2847" s="33" t="s">
        <v>1867</v>
      </c>
      <c r="G2847" s="11" t="s">
        <v>1867</v>
      </c>
      <c r="H2847" s="11" t="s">
        <v>147</v>
      </c>
      <c r="I2847" s="11" t="s">
        <v>1867</v>
      </c>
      <c r="J2847" s="11" t="s">
        <v>1867</v>
      </c>
    </row>
    <row r="2848" spans="1:10" x14ac:dyDescent="0.25">
      <c r="A2848"/>
      <c r="B2848" s="17"/>
      <c r="C2848" s="19">
        <v>2016</v>
      </c>
      <c r="D2848" s="30" t="s">
        <v>1868</v>
      </c>
      <c r="E2848" s="10">
        <v>18583.400000000001</v>
      </c>
      <c r="F2848" s="33" t="s">
        <v>1867</v>
      </c>
      <c r="G2848" s="33" t="s">
        <v>1867</v>
      </c>
      <c r="H2848" s="11" t="s">
        <v>147</v>
      </c>
      <c r="I2848" s="11" t="s">
        <v>1867</v>
      </c>
      <c r="J2848" s="11" t="s">
        <v>1867</v>
      </c>
    </row>
    <row r="2849" spans="1:10" x14ac:dyDescent="0.25">
      <c r="A2849"/>
      <c r="B2849" s="17"/>
      <c r="C2849" s="19">
        <v>2017</v>
      </c>
      <c r="D2849" s="30" t="s">
        <v>1868</v>
      </c>
      <c r="E2849" s="33" t="s">
        <v>1867</v>
      </c>
      <c r="F2849" s="10">
        <v>109996.09999999999</v>
      </c>
      <c r="G2849" s="10">
        <v>23017</v>
      </c>
      <c r="H2849" s="11" t="s">
        <v>147</v>
      </c>
      <c r="I2849" s="33" t="s">
        <v>1867</v>
      </c>
      <c r="J2849" s="28">
        <v>1274.2</v>
      </c>
    </row>
    <row r="2850" spans="1:10" x14ac:dyDescent="0.25">
      <c r="A2850"/>
      <c r="B2850" s="17"/>
      <c r="C2850" s="19">
        <v>2018</v>
      </c>
      <c r="D2850" s="30" t="s">
        <v>1868</v>
      </c>
      <c r="E2850" s="10">
        <v>27374</v>
      </c>
      <c r="F2850" s="10">
        <v>177752.7</v>
      </c>
      <c r="G2850" s="10">
        <v>60069.9</v>
      </c>
      <c r="H2850" s="11" t="s">
        <v>147</v>
      </c>
      <c r="I2850" s="28">
        <v>2031.6</v>
      </c>
      <c r="J2850" s="28">
        <v>2031.6</v>
      </c>
    </row>
    <row r="2851" spans="1:10" x14ac:dyDescent="0.25">
      <c r="A2851" s="21" t="s">
        <v>997</v>
      </c>
      <c r="B2851" s="17" t="s">
        <v>998</v>
      </c>
      <c r="C2851" s="19">
        <v>2013</v>
      </c>
      <c r="D2851" s="34" t="s">
        <v>1867</v>
      </c>
      <c r="E2851" s="34" t="s">
        <v>1867</v>
      </c>
      <c r="F2851" s="10">
        <v>1475561.3</v>
      </c>
      <c r="G2851" s="10">
        <v>419940.7</v>
      </c>
      <c r="H2851" s="11" t="s">
        <v>147</v>
      </c>
      <c r="I2851" s="28">
        <v>45217</v>
      </c>
      <c r="J2851" s="28">
        <v>41776.199999999997</v>
      </c>
    </row>
    <row r="2852" spans="1:10" x14ac:dyDescent="0.25">
      <c r="A2852"/>
      <c r="B2852" s="17"/>
      <c r="C2852" s="19">
        <v>2014</v>
      </c>
      <c r="D2852" s="29" t="s">
        <v>1867</v>
      </c>
      <c r="E2852" s="29" t="s">
        <v>1867</v>
      </c>
      <c r="F2852" s="10">
        <v>1809164.5999999999</v>
      </c>
      <c r="G2852" s="10">
        <v>602994</v>
      </c>
      <c r="H2852" s="11" t="s">
        <v>147</v>
      </c>
      <c r="I2852" s="28">
        <v>60769.2</v>
      </c>
      <c r="J2852" s="28">
        <v>57304.6</v>
      </c>
    </row>
    <row r="2853" spans="1:10" x14ac:dyDescent="0.25">
      <c r="A2853"/>
      <c r="B2853" s="17"/>
      <c r="C2853" s="19">
        <v>2015</v>
      </c>
      <c r="D2853" s="33" t="s">
        <v>1867</v>
      </c>
      <c r="E2853" s="33" t="s">
        <v>1867</v>
      </c>
      <c r="F2853" s="10">
        <v>1632780.0999999999</v>
      </c>
      <c r="G2853" s="10">
        <v>548741.69999999995</v>
      </c>
      <c r="H2853" s="11" t="s">
        <v>147</v>
      </c>
      <c r="I2853" s="28">
        <v>99642.2</v>
      </c>
      <c r="J2853" s="28">
        <v>95118</v>
      </c>
    </row>
    <row r="2854" spans="1:10" x14ac:dyDescent="0.25">
      <c r="A2854"/>
      <c r="B2854" s="17"/>
      <c r="C2854" s="19">
        <v>2016</v>
      </c>
      <c r="D2854" s="33" t="s">
        <v>1867</v>
      </c>
      <c r="E2854" s="10">
        <v>3907804.6999999997</v>
      </c>
      <c r="F2854" s="10">
        <v>2436954.2000000002</v>
      </c>
      <c r="G2854" s="10">
        <v>654568.6</v>
      </c>
      <c r="H2854" s="11" t="s">
        <v>147</v>
      </c>
      <c r="I2854" s="28">
        <v>129431.8</v>
      </c>
      <c r="J2854" s="28">
        <v>119680.6</v>
      </c>
    </row>
    <row r="2855" spans="1:10" x14ac:dyDescent="0.25">
      <c r="A2855"/>
      <c r="B2855" s="17"/>
      <c r="C2855" s="19">
        <v>2017</v>
      </c>
      <c r="D2855" s="33" t="s">
        <v>1867</v>
      </c>
      <c r="E2855" s="33" t="s">
        <v>1867</v>
      </c>
      <c r="F2855" s="10">
        <v>2731173.6999999997</v>
      </c>
      <c r="G2855" s="10">
        <v>719391.9</v>
      </c>
      <c r="H2855" s="11" t="s">
        <v>147</v>
      </c>
      <c r="I2855" s="28">
        <v>180967.4</v>
      </c>
      <c r="J2855" s="28">
        <v>172210.1</v>
      </c>
    </row>
    <row r="2856" spans="1:10" x14ac:dyDescent="0.25">
      <c r="A2856"/>
      <c r="B2856" s="17"/>
      <c r="C2856" s="19">
        <v>2018</v>
      </c>
      <c r="D2856" s="30" t="s">
        <v>1867</v>
      </c>
      <c r="E2856" s="30" t="s">
        <v>1867</v>
      </c>
      <c r="F2856" s="10">
        <v>4140294.6</v>
      </c>
      <c r="G2856" s="10">
        <v>998779.9</v>
      </c>
      <c r="H2856" s="11" t="s">
        <v>147</v>
      </c>
      <c r="I2856" s="30" t="s">
        <v>1867</v>
      </c>
      <c r="J2856" s="28">
        <v>163007.1</v>
      </c>
    </row>
    <row r="2857" spans="1:10" x14ac:dyDescent="0.25">
      <c r="A2857" s="22" t="s">
        <v>999</v>
      </c>
      <c r="B2857" s="17" t="s">
        <v>1000</v>
      </c>
      <c r="C2857" s="19">
        <v>2013</v>
      </c>
      <c r="D2857" s="30" t="s">
        <v>1868</v>
      </c>
      <c r="E2857" s="10">
        <v>257110.6</v>
      </c>
      <c r="F2857" s="10">
        <v>175999.7</v>
      </c>
      <c r="G2857" s="10">
        <v>62896.7</v>
      </c>
      <c r="H2857" s="11" t="s">
        <v>147</v>
      </c>
      <c r="I2857" s="28">
        <v>6651</v>
      </c>
      <c r="J2857" s="28">
        <v>6651</v>
      </c>
    </row>
    <row r="2858" spans="1:10" x14ac:dyDescent="0.25">
      <c r="A2858"/>
      <c r="B2858" s="17"/>
      <c r="C2858" s="19">
        <v>2014</v>
      </c>
      <c r="D2858" s="30" t="s">
        <v>1868</v>
      </c>
      <c r="E2858" s="29" t="s">
        <v>1867</v>
      </c>
      <c r="F2858" s="10">
        <v>193982.1</v>
      </c>
      <c r="G2858" s="10">
        <v>149795</v>
      </c>
      <c r="H2858" s="11" t="s">
        <v>147</v>
      </c>
      <c r="I2858" s="29" t="s">
        <v>1867</v>
      </c>
      <c r="J2858" s="28">
        <v>8065.3</v>
      </c>
    </row>
    <row r="2859" spans="1:10" x14ac:dyDescent="0.25">
      <c r="A2859"/>
      <c r="B2859" s="17"/>
      <c r="C2859" s="19">
        <v>2015</v>
      </c>
      <c r="D2859" s="30" t="s">
        <v>1868</v>
      </c>
      <c r="E2859" s="33" t="s">
        <v>1867</v>
      </c>
      <c r="F2859" s="10">
        <v>243815.3</v>
      </c>
      <c r="G2859" s="10">
        <v>55083.8</v>
      </c>
      <c r="H2859" s="11" t="s">
        <v>147</v>
      </c>
      <c r="I2859" s="33" t="s">
        <v>1867</v>
      </c>
      <c r="J2859" s="28">
        <v>9924</v>
      </c>
    </row>
    <row r="2860" spans="1:10" x14ac:dyDescent="0.25">
      <c r="A2860"/>
      <c r="B2860" s="17"/>
      <c r="C2860" s="19">
        <v>2016</v>
      </c>
      <c r="D2860" s="30" t="s">
        <v>1868</v>
      </c>
      <c r="E2860" s="30" t="s">
        <v>1868</v>
      </c>
      <c r="F2860" s="10">
        <v>238203.9</v>
      </c>
      <c r="G2860" s="10">
        <v>92223.6</v>
      </c>
      <c r="H2860" s="11" t="s">
        <v>147</v>
      </c>
      <c r="I2860" s="28">
        <v>14115.6</v>
      </c>
      <c r="J2860" s="28">
        <v>14115.6</v>
      </c>
    </row>
    <row r="2861" spans="1:10" x14ac:dyDescent="0.25">
      <c r="A2861"/>
      <c r="B2861" s="17"/>
      <c r="C2861" s="19">
        <v>2017</v>
      </c>
      <c r="D2861" s="30" t="s">
        <v>1868</v>
      </c>
      <c r="E2861" s="30" t="s">
        <v>1868</v>
      </c>
      <c r="F2861" s="10">
        <v>175759.8</v>
      </c>
      <c r="G2861" s="10">
        <v>82924.800000000003</v>
      </c>
      <c r="H2861" s="11" t="s">
        <v>147</v>
      </c>
      <c r="I2861" s="28">
        <v>18988.3</v>
      </c>
      <c r="J2861" s="28">
        <v>18988.3</v>
      </c>
    </row>
    <row r="2862" spans="1:10" x14ac:dyDescent="0.25">
      <c r="A2862"/>
      <c r="B2862" s="17"/>
      <c r="C2862" s="19">
        <v>2018</v>
      </c>
      <c r="D2862" s="30" t="s">
        <v>1868</v>
      </c>
      <c r="E2862" s="30" t="s">
        <v>1868</v>
      </c>
      <c r="F2862" s="10">
        <v>231958.30000000002</v>
      </c>
      <c r="G2862" s="10">
        <v>77831.5</v>
      </c>
      <c r="H2862" s="11" t="s">
        <v>147</v>
      </c>
      <c r="I2862" s="28">
        <v>15032.7</v>
      </c>
      <c r="J2862" s="28">
        <v>15032.7</v>
      </c>
    </row>
    <row r="2863" spans="1:10" x14ac:dyDescent="0.25">
      <c r="A2863" s="22" t="s">
        <v>1001</v>
      </c>
      <c r="B2863" s="17" t="s">
        <v>1002</v>
      </c>
      <c r="C2863" s="19">
        <v>2013</v>
      </c>
      <c r="D2863" s="34" t="s">
        <v>1867</v>
      </c>
      <c r="E2863" s="34" t="s">
        <v>1867</v>
      </c>
      <c r="F2863" s="10">
        <v>1299561.5999999999</v>
      </c>
      <c r="G2863" s="10">
        <v>357044</v>
      </c>
      <c r="H2863" s="11" t="s">
        <v>147</v>
      </c>
      <c r="I2863" s="28">
        <v>38566</v>
      </c>
      <c r="J2863" s="28">
        <f>35125.3-0.1</f>
        <v>35125.200000000004</v>
      </c>
    </row>
    <row r="2864" spans="1:10" x14ac:dyDescent="0.25">
      <c r="A2864"/>
      <c r="B2864" s="17"/>
      <c r="C2864" s="19">
        <v>2014</v>
      </c>
      <c r="D2864" s="29" t="s">
        <v>1867</v>
      </c>
      <c r="E2864" s="29" t="s">
        <v>1867</v>
      </c>
      <c r="F2864" s="10">
        <v>1615182.4999999998</v>
      </c>
      <c r="G2864" s="10">
        <v>453199</v>
      </c>
      <c r="H2864" s="11" t="s">
        <v>147</v>
      </c>
      <c r="I2864" s="29" t="s">
        <v>1867</v>
      </c>
      <c r="J2864" s="28">
        <v>49239.3</v>
      </c>
    </row>
    <row r="2865" spans="1:10" x14ac:dyDescent="0.25">
      <c r="A2865"/>
      <c r="B2865" s="17"/>
      <c r="C2865" s="19">
        <v>2015</v>
      </c>
      <c r="D2865" s="33" t="s">
        <v>1867</v>
      </c>
      <c r="E2865" s="10">
        <v>3305924.1999999997</v>
      </c>
      <c r="F2865" s="10">
        <v>1388964.8</v>
      </c>
      <c r="G2865" s="10">
        <v>493657.9</v>
      </c>
      <c r="H2865" s="11" t="s">
        <v>147</v>
      </c>
      <c r="I2865" s="33" t="s">
        <v>1867</v>
      </c>
      <c r="J2865" s="28">
        <f>85194.1-0.1</f>
        <v>85194</v>
      </c>
    </row>
    <row r="2866" spans="1:10" x14ac:dyDescent="0.25">
      <c r="A2866"/>
      <c r="B2866" s="17"/>
      <c r="C2866" s="19">
        <v>2016</v>
      </c>
      <c r="D2866" s="33" t="s">
        <v>1867</v>
      </c>
      <c r="E2866" s="10">
        <v>3907804.6999999997</v>
      </c>
      <c r="F2866" s="10">
        <v>2198750.3000000003</v>
      </c>
      <c r="G2866" s="10">
        <v>562345</v>
      </c>
      <c r="H2866" s="11" t="s">
        <v>147</v>
      </c>
      <c r="I2866" s="28">
        <v>115316.2</v>
      </c>
      <c r="J2866" s="28">
        <v>105565</v>
      </c>
    </row>
    <row r="2867" spans="1:10" x14ac:dyDescent="0.25">
      <c r="A2867"/>
      <c r="B2867" s="17"/>
      <c r="C2867" s="19">
        <v>2017</v>
      </c>
      <c r="D2867" s="33" t="s">
        <v>1867</v>
      </c>
      <c r="E2867" s="33" t="s">
        <v>1867</v>
      </c>
      <c r="F2867" s="10">
        <v>2555413.9</v>
      </c>
      <c r="G2867" s="10">
        <v>636467.1</v>
      </c>
      <c r="H2867" s="11" t="s">
        <v>147</v>
      </c>
      <c r="I2867" s="28">
        <v>161979.1</v>
      </c>
      <c r="J2867" s="28">
        <v>153221.79999999999</v>
      </c>
    </row>
    <row r="2868" spans="1:10" x14ac:dyDescent="0.25">
      <c r="A2868"/>
      <c r="B2868" s="17"/>
      <c r="C2868" s="19">
        <v>2018</v>
      </c>
      <c r="D2868" s="30" t="s">
        <v>1867</v>
      </c>
      <c r="E2868" s="30" t="s">
        <v>1867</v>
      </c>
      <c r="F2868" s="10">
        <v>3908336.3000000003</v>
      </c>
      <c r="G2868" s="10">
        <v>920948.4</v>
      </c>
      <c r="H2868" s="11" t="s">
        <v>147</v>
      </c>
      <c r="I2868" s="30" t="s">
        <v>1867</v>
      </c>
      <c r="J2868" s="28">
        <v>147974.39999999999</v>
      </c>
    </row>
    <row r="2869" spans="1:10" x14ac:dyDescent="0.25">
      <c r="A2869" s="20" t="s">
        <v>98</v>
      </c>
      <c r="B2869" s="17" t="s">
        <v>1003</v>
      </c>
      <c r="C2869" s="19">
        <v>2013</v>
      </c>
      <c r="D2869" s="30" t="s">
        <v>1868</v>
      </c>
      <c r="E2869" s="34" t="s">
        <v>1867</v>
      </c>
      <c r="F2869" s="10">
        <v>55853.9</v>
      </c>
      <c r="G2869" s="10">
        <v>35615.9</v>
      </c>
      <c r="H2869" s="11" t="s">
        <v>147</v>
      </c>
      <c r="I2869" s="28">
        <v>7917.3</v>
      </c>
      <c r="J2869" s="28">
        <v>7042.1</v>
      </c>
    </row>
    <row r="2870" spans="1:10" x14ac:dyDescent="0.25">
      <c r="A2870"/>
      <c r="B2870" s="17"/>
      <c r="C2870" s="19">
        <v>2014</v>
      </c>
      <c r="D2870" s="30" t="s">
        <v>1868</v>
      </c>
      <c r="E2870" s="29" t="s">
        <v>1867</v>
      </c>
      <c r="F2870" s="10">
        <v>47600</v>
      </c>
      <c r="G2870" s="10">
        <v>29162.3</v>
      </c>
      <c r="H2870" s="11" t="s">
        <v>147</v>
      </c>
      <c r="I2870" s="29" t="s">
        <v>1867</v>
      </c>
      <c r="J2870" s="28">
        <v>6519.3</v>
      </c>
    </row>
    <row r="2871" spans="1:10" x14ac:dyDescent="0.25">
      <c r="A2871"/>
      <c r="B2871" s="17"/>
      <c r="C2871" s="19">
        <v>2015</v>
      </c>
      <c r="D2871" s="30" t="s">
        <v>1868</v>
      </c>
      <c r="E2871" s="33" t="s">
        <v>1867</v>
      </c>
      <c r="F2871" s="10">
        <v>163668.79999999999</v>
      </c>
      <c r="G2871" s="10">
        <v>51859.7</v>
      </c>
      <c r="H2871" s="11" t="s">
        <v>147</v>
      </c>
      <c r="I2871" s="33" t="s">
        <v>1867</v>
      </c>
      <c r="J2871" s="28">
        <v>8886.7999999999993</v>
      </c>
    </row>
    <row r="2872" spans="1:10" x14ac:dyDescent="0.25">
      <c r="A2872"/>
      <c r="B2872" s="17"/>
      <c r="C2872" s="19">
        <v>2016</v>
      </c>
      <c r="D2872" s="30" t="s">
        <v>1868</v>
      </c>
      <c r="E2872" s="10">
        <v>47844.9</v>
      </c>
      <c r="F2872" s="10">
        <v>197496.7</v>
      </c>
      <c r="G2872" s="33" t="s">
        <v>1867</v>
      </c>
      <c r="H2872" s="11" t="s">
        <v>147</v>
      </c>
      <c r="I2872" s="11" t="s">
        <v>1867</v>
      </c>
      <c r="J2872" s="11" t="s">
        <v>1867</v>
      </c>
    </row>
    <row r="2873" spans="1:10" x14ac:dyDescent="0.25">
      <c r="A2873"/>
      <c r="B2873" s="17"/>
      <c r="C2873" s="19">
        <v>2017</v>
      </c>
      <c r="D2873" s="30" t="s">
        <v>1868</v>
      </c>
      <c r="E2873" s="33" t="s">
        <v>1867</v>
      </c>
      <c r="F2873" s="10">
        <v>92962.7</v>
      </c>
      <c r="G2873" s="10">
        <v>77370</v>
      </c>
      <c r="H2873" s="11" t="s">
        <v>147</v>
      </c>
      <c r="I2873" s="33" t="s">
        <v>1867</v>
      </c>
      <c r="J2873" s="28">
        <v>34304.699999999997</v>
      </c>
    </row>
    <row r="2874" spans="1:10" x14ac:dyDescent="0.25">
      <c r="A2874"/>
      <c r="B2874" s="17"/>
      <c r="C2874" s="19">
        <v>2018</v>
      </c>
      <c r="D2874" s="30" t="s">
        <v>1868</v>
      </c>
      <c r="E2874" s="30" t="s">
        <v>1867</v>
      </c>
      <c r="F2874" s="10">
        <v>105672.5</v>
      </c>
      <c r="G2874" s="30" t="s">
        <v>1867</v>
      </c>
      <c r="H2874" s="11" t="s">
        <v>147</v>
      </c>
      <c r="I2874" s="30" t="s">
        <v>1867</v>
      </c>
      <c r="J2874" s="30" t="s">
        <v>1867</v>
      </c>
    </row>
    <row r="2875" spans="1:10" x14ac:dyDescent="0.25">
      <c r="A2875" s="20" t="s">
        <v>98</v>
      </c>
      <c r="B2875" s="17" t="s">
        <v>1004</v>
      </c>
      <c r="C2875" s="19">
        <v>2013</v>
      </c>
      <c r="D2875" s="30" t="s">
        <v>1868</v>
      </c>
      <c r="E2875" s="34" t="s">
        <v>1867</v>
      </c>
      <c r="F2875" s="10">
        <v>55853.9</v>
      </c>
      <c r="G2875" s="10">
        <v>35615.9</v>
      </c>
      <c r="H2875" s="11" t="s">
        <v>147</v>
      </c>
      <c r="I2875" s="28">
        <v>7917.3</v>
      </c>
      <c r="J2875" s="28">
        <v>7042.1</v>
      </c>
    </row>
    <row r="2876" spans="1:10" x14ac:dyDescent="0.25">
      <c r="A2876"/>
      <c r="B2876" s="17"/>
      <c r="C2876" s="19">
        <v>2014</v>
      </c>
      <c r="D2876" s="30" t="s">
        <v>1868</v>
      </c>
      <c r="E2876" s="29" t="s">
        <v>1867</v>
      </c>
      <c r="F2876" s="10">
        <v>47600</v>
      </c>
      <c r="G2876" s="10">
        <v>29162.3</v>
      </c>
      <c r="H2876" s="11" t="s">
        <v>147</v>
      </c>
      <c r="I2876" s="29" t="s">
        <v>1867</v>
      </c>
      <c r="J2876" s="28">
        <v>6519.3</v>
      </c>
    </row>
    <row r="2877" spans="1:10" x14ac:dyDescent="0.25">
      <c r="A2877"/>
      <c r="B2877" s="17"/>
      <c r="C2877" s="19">
        <v>2015</v>
      </c>
      <c r="D2877" s="30" t="s">
        <v>1868</v>
      </c>
      <c r="E2877" s="33" t="s">
        <v>1867</v>
      </c>
      <c r="F2877" s="10">
        <v>163668.79999999999</v>
      </c>
      <c r="G2877" s="10">
        <v>51859.7</v>
      </c>
      <c r="H2877" s="11" t="s">
        <v>147</v>
      </c>
      <c r="I2877" s="33" t="s">
        <v>1867</v>
      </c>
      <c r="J2877" s="28">
        <v>8886.7999999999993</v>
      </c>
    </row>
    <row r="2878" spans="1:10" x14ac:dyDescent="0.25">
      <c r="A2878"/>
      <c r="B2878" s="17"/>
      <c r="C2878" s="19">
        <v>2016</v>
      </c>
      <c r="D2878" s="30" t="s">
        <v>1868</v>
      </c>
      <c r="E2878" s="10">
        <v>47844.9</v>
      </c>
      <c r="F2878" s="10">
        <v>197496.7</v>
      </c>
      <c r="G2878" s="10">
        <v>44074.7</v>
      </c>
      <c r="H2878" s="11" t="s">
        <v>147</v>
      </c>
      <c r="I2878" s="33" t="s">
        <v>1867</v>
      </c>
      <c r="J2878" s="28">
        <v>23904.2</v>
      </c>
    </row>
    <row r="2879" spans="1:10" x14ac:dyDescent="0.25">
      <c r="A2879"/>
      <c r="B2879" s="17"/>
      <c r="C2879" s="19">
        <v>2017</v>
      </c>
      <c r="D2879" s="30" t="s">
        <v>1868</v>
      </c>
      <c r="E2879" s="33" t="s">
        <v>1867</v>
      </c>
      <c r="F2879" s="10">
        <v>92962.7</v>
      </c>
      <c r="G2879" s="10">
        <v>77370</v>
      </c>
      <c r="H2879" s="11" t="s">
        <v>147</v>
      </c>
      <c r="I2879" s="33" t="s">
        <v>1867</v>
      </c>
      <c r="J2879" s="28">
        <v>34304.699999999997</v>
      </c>
    </row>
    <row r="2880" spans="1:10" x14ac:dyDescent="0.25">
      <c r="A2880"/>
      <c r="B2880" s="17"/>
      <c r="C2880" s="19">
        <v>2018</v>
      </c>
      <c r="D2880" s="30" t="s">
        <v>1868</v>
      </c>
      <c r="E2880" s="30" t="s">
        <v>1867</v>
      </c>
      <c r="F2880" s="10">
        <v>105672.5</v>
      </c>
      <c r="G2880" s="30" t="s">
        <v>1867</v>
      </c>
      <c r="H2880" s="11" t="s">
        <v>147</v>
      </c>
      <c r="I2880" s="30" t="s">
        <v>1867</v>
      </c>
      <c r="J2880" s="30" t="s">
        <v>1867</v>
      </c>
    </row>
    <row r="2881" spans="1:10" x14ac:dyDescent="0.25">
      <c r="A2881" s="22" t="s">
        <v>98</v>
      </c>
      <c r="B2881" s="17" t="s">
        <v>1005</v>
      </c>
      <c r="C2881" s="19">
        <v>2013</v>
      </c>
      <c r="D2881" s="30" t="s">
        <v>1868</v>
      </c>
      <c r="E2881" s="34" t="s">
        <v>1867</v>
      </c>
      <c r="F2881" s="10">
        <v>55853.9</v>
      </c>
      <c r="G2881" s="10">
        <v>35615.9</v>
      </c>
      <c r="H2881" s="11" t="s">
        <v>147</v>
      </c>
      <c r="I2881" s="28">
        <v>7917.3</v>
      </c>
      <c r="J2881" s="28">
        <v>7042.1</v>
      </c>
    </row>
    <row r="2882" spans="1:10" x14ac:dyDescent="0.25">
      <c r="A2882"/>
      <c r="B2882" s="17"/>
      <c r="C2882" s="19">
        <v>2014</v>
      </c>
      <c r="D2882" s="30" t="s">
        <v>1868</v>
      </c>
      <c r="E2882" s="29" t="s">
        <v>1867</v>
      </c>
      <c r="F2882" s="10">
        <v>47600</v>
      </c>
      <c r="G2882" s="10">
        <v>29162.3</v>
      </c>
      <c r="H2882" s="11" t="s">
        <v>147</v>
      </c>
      <c r="I2882" s="29" t="s">
        <v>1867</v>
      </c>
      <c r="J2882" s="28">
        <v>6519.3</v>
      </c>
    </row>
    <row r="2883" spans="1:10" x14ac:dyDescent="0.25">
      <c r="A2883"/>
      <c r="B2883" s="17"/>
      <c r="C2883" s="19">
        <v>2015</v>
      </c>
      <c r="D2883" s="30" t="s">
        <v>1868</v>
      </c>
      <c r="E2883" s="33" t="s">
        <v>1867</v>
      </c>
      <c r="F2883" s="10">
        <v>163668.79999999999</v>
      </c>
      <c r="G2883" s="10">
        <v>51859.7</v>
      </c>
      <c r="H2883" s="11" t="s">
        <v>147</v>
      </c>
      <c r="I2883" s="33" t="s">
        <v>1867</v>
      </c>
      <c r="J2883" s="28">
        <v>8886.7999999999993</v>
      </c>
    </row>
    <row r="2884" spans="1:10" x14ac:dyDescent="0.25">
      <c r="A2884"/>
      <c r="B2884" s="17"/>
      <c r="C2884" s="19">
        <v>2016</v>
      </c>
      <c r="D2884" s="30" t="s">
        <v>1868</v>
      </c>
      <c r="E2884" s="10">
        <v>47844.9</v>
      </c>
      <c r="F2884" s="10">
        <v>197496.7</v>
      </c>
      <c r="G2884" s="10">
        <v>44074.7</v>
      </c>
      <c r="H2884" s="11" t="s">
        <v>147</v>
      </c>
      <c r="I2884" s="33" t="s">
        <v>1867</v>
      </c>
      <c r="J2884" s="28">
        <v>23904.2</v>
      </c>
    </row>
    <row r="2885" spans="1:10" x14ac:dyDescent="0.25">
      <c r="A2885"/>
      <c r="B2885" s="17"/>
      <c r="C2885" s="19">
        <v>2017</v>
      </c>
      <c r="D2885" s="30" t="s">
        <v>1868</v>
      </c>
      <c r="E2885" s="33" t="s">
        <v>1867</v>
      </c>
      <c r="F2885" s="10">
        <v>92962.7</v>
      </c>
      <c r="G2885" s="10">
        <v>77370</v>
      </c>
      <c r="H2885" s="11" t="s">
        <v>147</v>
      </c>
      <c r="I2885" s="33" t="s">
        <v>1867</v>
      </c>
      <c r="J2885" s="28">
        <v>34304.699999999997</v>
      </c>
    </row>
    <row r="2886" spans="1:10" x14ac:dyDescent="0.25">
      <c r="A2886"/>
      <c r="B2886" s="17"/>
      <c r="C2886" s="19">
        <v>2018</v>
      </c>
      <c r="D2886" s="30" t="s">
        <v>1868</v>
      </c>
      <c r="E2886" s="30" t="s">
        <v>1867</v>
      </c>
      <c r="F2886" s="10">
        <v>105672.5</v>
      </c>
      <c r="G2886" s="30" t="s">
        <v>1867</v>
      </c>
      <c r="H2886" s="11" t="s">
        <v>147</v>
      </c>
      <c r="I2886" s="30" t="s">
        <v>1867</v>
      </c>
      <c r="J2886" s="30" t="s">
        <v>1867</v>
      </c>
    </row>
    <row r="2887" spans="1:10" x14ac:dyDescent="0.25">
      <c r="A2887" s="18" t="s">
        <v>99</v>
      </c>
      <c r="B2887" s="17" t="s">
        <v>17</v>
      </c>
      <c r="C2887" s="19">
        <v>2013</v>
      </c>
      <c r="D2887" s="10">
        <v>22307986.300000001</v>
      </c>
      <c r="E2887" s="34" t="s">
        <v>1867</v>
      </c>
      <c r="F2887" s="34" t="s">
        <v>1867</v>
      </c>
      <c r="G2887" s="10">
        <v>18873953.300000001</v>
      </c>
      <c r="H2887" s="11" t="s">
        <v>1867</v>
      </c>
      <c r="I2887" s="11" t="s">
        <v>1867</v>
      </c>
      <c r="J2887" s="28">
        <v>2898556.7</v>
      </c>
    </row>
    <row r="2888" spans="1:10" x14ac:dyDescent="0.25">
      <c r="A2888"/>
      <c r="B2888" s="17"/>
      <c r="C2888" s="19">
        <v>2014</v>
      </c>
      <c r="D2888" s="10">
        <v>17111530.399999999</v>
      </c>
      <c r="E2888" s="29" t="s">
        <v>1867</v>
      </c>
      <c r="F2888" s="10">
        <v>52233039.299999997</v>
      </c>
      <c r="G2888" s="10">
        <v>19970937.100000001</v>
      </c>
      <c r="H2888" s="11" t="s">
        <v>1867</v>
      </c>
      <c r="I2888" s="11" t="s">
        <v>1867</v>
      </c>
      <c r="J2888" s="28">
        <v>3170525.5</v>
      </c>
    </row>
    <row r="2889" spans="1:10" x14ac:dyDescent="0.25">
      <c r="A2889"/>
      <c r="B2889" s="17"/>
      <c r="C2889" s="19">
        <v>2015</v>
      </c>
      <c r="D2889" s="10">
        <v>17866373.100000001</v>
      </c>
      <c r="E2889" s="10">
        <v>59616513.600000001</v>
      </c>
      <c r="F2889" s="10">
        <v>64766439.900000006</v>
      </c>
      <c r="G2889" s="10">
        <v>23784205.5</v>
      </c>
      <c r="H2889" s="28">
        <v>16475.099999999999</v>
      </c>
      <c r="I2889" s="28">
        <v>5848324</v>
      </c>
      <c r="J2889" s="28">
        <v>5508678.7999999998</v>
      </c>
    </row>
    <row r="2890" spans="1:10" x14ac:dyDescent="0.25">
      <c r="A2890"/>
      <c r="B2890" s="17"/>
      <c r="C2890" s="19">
        <v>2016</v>
      </c>
      <c r="D2890" s="33" t="s">
        <v>1867</v>
      </c>
      <c r="E2890" s="10">
        <v>75977835.200000003</v>
      </c>
      <c r="F2890" s="10">
        <v>91433990.200000003</v>
      </c>
      <c r="G2890" s="10">
        <v>40509173.700000003</v>
      </c>
      <c r="H2890" s="33" t="s">
        <v>1867</v>
      </c>
      <c r="I2890" s="28">
        <v>9664849.6999999993</v>
      </c>
      <c r="J2890" s="28">
        <v>9269606.5</v>
      </c>
    </row>
    <row r="2891" spans="1:10" x14ac:dyDescent="0.25">
      <c r="A2891"/>
      <c r="B2891" s="17"/>
      <c r="C2891" s="19">
        <v>2017</v>
      </c>
      <c r="D2891" s="10">
        <v>9753978.0999999996</v>
      </c>
      <c r="E2891" s="33" t="s">
        <v>1867</v>
      </c>
      <c r="F2891" s="33" t="s">
        <v>1867</v>
      </c>
      <c r="G2891" s="10">
        <v>50719486.600000001</v>
      </c>
      <c r="H2891" s="11" t="s">
        <v>1867</v>
      </c>
      <c r="I2891" s="11" t="s">
        <v>1867</v>
      </c>
      <c r="J2891" s="28">
        <v>13674151.1</v>
      </c>
    </row>
    <row r="2892" spans="1:10" x14ac:dyDescent="0.25">
      <c r="A2892"/>
      <c r="B2892" s="17"/>
      <c r="C2892" s="19">
        <v>2018</v>
      </c>
      <c r="D2892" s="10">
        <v>18582181.199999999</v>
      </c>
      <c r="E2892" s="10">
        <v>136988667.09999999</v>
      </c>
      <c r="F2892" s="10">
        <v>127169297.30000001</v>
      </c>
      <c r="G2892" s="10">
        <v>47968431.299999997</v>
      </c>
      <c r="H2892" s="28">
        <v>31639</v>
      </c>
      <c r="I2892" s="28">
        <v>18231193.100000001</v>
      </c>
      <c r="J2892" s="28">
        <v>17516381.699999999</v>
      </c>
    </row>
    <row r="2893" spans="1:10" x14ac:dyDescent="0.25">
      <c r="A2893" s="20" t="s">
        <v>100</v>
      </c>
      <c r="B2893" s="17" t="s">
        <v>1006</v>
      </c>
      <c r="C2893" s="19">
        <v>2013</v>
      </c>
      <c r="D2893" s="10">
        <v>8274428.8000000007</v>
      </c>
      <c r="E2893" s="10">
        <v>52509665.799999997</v>
      </c>
      <c r="F2893" s="10">
        <v>38713656.900000006</v>
      </c>
      <c r="G2893" s="10">
        <v>11549387.100000001</v>
      </c>
      <c r="H2893" s="11" t="s">
        <v>147</v>
      </c>
      <c r="I2893" s="28">
        <v>859342.2</v>
      </c>
      <c r="J2893" s="28">
        <v>763985.3</v>
      </c>
    </row>
    <row r="2894" spans="1:10" x14ac:dyDescent="0.25">
      <c r="A2894"/>
      <c r="B2894" s="17"/>
      <c r="C2894" s="19">
        <v>2014</v>
      </c>
      <c r="D2894" s="29" t="s">
        <v>1867</v>
      </c>
      <c r="E2894" s="29" t="s">
        <v>1867</v>
      </c>
      <c r="F2894" s="10">
        <v>33631528.100000001</v>
      </c>
      <c r="G2894" s="10">
        <v>12023659.5</v>
      </c>
      <c r="H2894" s="11" t="s">
        <v>147</v>
      </c>
      <c r="I2894" s="28">
        <v>1013338.1</v>
      </c>
      <c r="J2894" s="28">
        <v>901207.2</v>
      </c>
    </row>
    <row r="2895" spans="1:10" x14ac:dyDescent="0.25">
      <c r="A2895"/>
      <c r="B2895" s="17"/>
      <c r="C2895" s="19">
        <v>2015</v>
      </c>
      <c r="D2895" s="33" t="s">
        <v>1867</v>
      </c>
      <c r="E2895" s="10">
        <v>43322524.400000006</v>
      </c>
      <c r="F2895" s="33" t="s">
        <v>1867</v>
      </c>
      <c r="G2895" s="10">
        <v>13075560.200000001</v>
      </c>
      <c r="H2895" s="11" t="s">
        <v>1867</v>
      </c>
      <c r="I2895" s="11" t="s">
        <v>1867</v>
      </c>
      <c r="J2895" s="28">
        <v>1719952.3</v>
      </c>
    </row>
    <row r="2896" spans="1:10" x14ac:dyDescent="0.25">
      <c r="A2896"/>
      <c r="B2896" s="17"/>
      <c r="C2896" s="19">
        <v>2016</v>
      </c>
      <c r="D2896" s="33" t="s">
        <v>1867</v>
      </c>
      <c r="E2896" s="10">
        <v>51699377.399999999</v>
      </c>
      <c r="F2896" s="33" t="s">
        <v>1867</v>
      </c>
      <c r="G2896" s="10">
        <v>23038490.300000001</v>
      </c>
      <c r="H2896" s="11" t="s">
        <v>1867</v>
      </c>
      <c r="I2896" s="11" t="s">
        <v>1867</v>
      </c>
      <c r="J2896" s="28">
        <v>2893630.8</v>
      </c>
    </row>
    <row r="2897" spans="1:10" x14ac:dyDescent="0.25">
      <c r="A2897"/>
      <c r="B2897" s="17"/>
      <c r="C2897" s="19">
        <v>2017</v>
      </c>
      <c r="D2897" s="33" t="s">
        <v>1867</v>
      </c>
      <c r="E2897" s="10">
        <v>62009887.200000003</v>
      </c>
      <c r="F2897" s="33" t="s">
        <v>1867</v>
      </c>
      <c r="G2897" s="10">
        <v>28158311.399999999</v>
      </c>
      <c r="H2897" s="11" t="s">
        <v>1867</v>
      </c>
      <c r="I2897" s="11" t="s">
        <v>1867</v>
      </c>
      <c r="J2897" s="28">
        <v>4155276.5</v>
      </c>
    </row>
    <row r="2898" spans="1:10" x14ac:dyDescent="0.25">
      <c r="A2898"/>
      <c r="B2898" s="17"/>
      <c r="C2898" s="19">
        <v>2018</v>
      </c>
      <c r="D2898" s="30" t="s">
        <v>1867</v>
      </c>
      <c r="E2898" s="10">
        <v>82979396.5</v>
      </c>
      <c r="F2898" s="10">
        <v>69274382</v>
      </c>
      <c r="G2898" s="10">
        <v>23660719.800000001</v>
      </c>
      <c r="H2898" s="30" t="s">
        <v>1867</v>
      </c>
      <c r="I2898" s="28">
        <v>5761637.2999999998</v>
      </c>
      <c r="J2898" s="28">
        <v>5474791</v>
      </c>
    </row>
    <row r="2899" spans="1:10" x14ac:dyDescent="0.25">
      <c r="A2899" s="21" t="s">
        <v>1007</v>
      </c>
      <c r="B2899" s="17" t="s">
        <v>1008</v>
      </c>
      <c r="C2899" s="19">
        <v>2013</v>
      </c>
      <c r="D2899" s="34" t="s">
        <v>1867</v>
      </c>
      <c r="E2899" s="34" t="s">
        <v>1867</v>
      </c>
      <c r="F2899" s="10">
        <v>4789003.1000000006</v>
      </c>
      <c r="G2899" s="10">
        <v>1197782.7</v>
      </c>
      <c r="H2899" s="11" t="s">
        <v>147</v>
      </c>
      <c r="I2899" s="28">
        <v>76231.7</v>
      </c>
      <c r="J2899" s="28">
        <v>71494.399999999994</v>
      </c>
    </row>
    <row r="2900" spans="1:10" x14ac:dyDescent="0.25">
      <c r="A2900"/>
      <c r="B2900" s="17"/>
      <c r="C2900" s="19">
        <v>2014</v>
      </c>
      <c r="D2900" s="29" t="s">
        <v>1867</v>
      </c>
      <c r="E2900" s="29" t="s">
        <v>1867</v>
      </c>
      <c r="F2900" s="10">
        <v>3196732.0999999996</v>
      </c>
      <c r="G2900" s="10">
        <v>1083232</v>
      </c>
      <c r="H2900" s="11" t="s">
        <v>147</v>
      </c>
      <c r="I2900" s="28">
        <v>95019</v>
      </c>
      <c r="J2900" s="28">
        <v>93021.2</v>
      </c>
    </row>
    <row r="2901" spans="1:10" x14ac:dyDescent="0.25">
      <c r="A2901"/>
      <c r="B2901" s="17"/>
      <c r="C2901" s="19">
        <v>2015</v>
      </c>
      <c r="D2901" s="33" t="s">
        <v>1867</v>
      </c>
      <c r="E2901" s="33" t="s">
        <v>1867</v>
      </c>
      <c r="F2901" s="10">
        <v>6610215</v>
      </c>
      <c r="G2901" s="10">
        <v>1687628.8</v>
      </c>
      <c r="H2901" s="11" t="s">
        <v>147</v>
      </c>
      <c r="I2901" s="28">
        <v>209677.8</v>
      </c>
      <c r="J2901" s="28">
        <v>206321</v>
      </c>
    </row>
    <row r="2902" spans="1:10" x14ac:dyDescent="0.25">
      <c r="A2902"/>
      <c r="B2902" s="17"/>
      <c r="C2902" s="19">
        <v>2016</v>
      </c>
      <c r="D2902" s="30" t="s">
        <v>1868</v>
      </c>
      <c r="E2902" s="10">
        <v>3721424.9</v>
      </c>
      <c r="F2902" s="10">
        <v>8122260</v>
      </c>
      <c r="G2902" s="10">
        <v>3306251.4000000004</v>
      </c>
      <c r="H2902" s="11" t="s">
        <v>147</v>
      </c>
      <c r="I2902" s="28">
        <v>416458.3</v>
      </c>
      <c r="J2902" s="28">
        <v>406352.7</v>
      </c>
    </row>
    <row r="2903" spans="1:10" x14ac:dyDescent="0.25">
      <c r="A2903"/>
      <c r="B2903" s="17"/>
      <c r="C2903" s="19">
        <v>2017</v>
      </c>
      <c r="D2903" s="30" t="s">
        <v>1868</v>
      </c>
      <c r="E2903" s="10">
        <v>6588711.7000000002</v>
      </c>
      <c r="F2903" s="10">
        <v>10513937.699999999</v>
      </c>
      <c r="G2903" s="10">
        <v>4690343.0999999996</v>
      </c>
      <c r="H2903" s="11" t="s">
        <v>147</v>
      </c>
      <c r="I2903" s="28">
        <v>654290.69999999995</v>
      </c>
      <c r="J2903" s="28">
        <v>643462.6</v>
      </c>
    </row>
    <row r="2904" spans="1:10" x14ac:dyDescent="0.25">
      <c r="A2904"/>
      <c r="B2904" s="17"/>
      <c r="C2904" s="19">
        <v>2018</v>
      </c>
      <c r="D2904" s="30" t="s">
        <v>1868</v>
      </c>
      <c r="E2904" s="10">
        <v>9182485.4000000004</v>
      </c>
      <c r="F2904" s="10">
        <v>15112022</v>
      </c>
      <c r="G2904" s="10">
        <v>6582063.2000000002</v>
      </c>
      <c r="H2904" s="11" t="s">
        <v>147</v>
      </c>
      <c r="I2904" s="28">
        <v>877920</v>
      </c>
      <c r="J2904" s="28">
        <v>867464.8</v>
      </c>
    </row>
    <row r="2905" spans="1:10" x14ac:dyDescent="0.25">
      <c r="A2905" s="22" t="s">
        <v>1007</v>
      </c>
      <c r="B2905" s="17" t="s">
        <v>1009</v>
      </c>
      <c r="C2905" s="19">
        <v>2013</v>
      </c>
      <c r="D2905" s="34" t="s">
        <v>1867</v>
      </c>
      <c r="E2905" s="34" t="s">
        <v>1867</v>
      </c>
      <c r="F2905" s="10">
        <v>4789003.1000000006</v>
      </c>
      <c r="G2905" s="10">
        <v>1197782.7</v>
      </c>
      <c r="H2905" s="11" t="s">
        <v>147</v>
      </c>
      <c r="I2905" s="28">
        <v>76231.7</v>
      </c>
      <c r="J2905" s="28">
        <v>71494.399999999994</v>
      </c>
    </row>
    <row r="2906" spans="1:10" x14ac:dyDescent="0.25">
      <c r="A2906"/>
      <c r="B2906" s="17"/>
      <c r="C2906" s="19">
        <v>2014</v>
      </c>
      <c r="D2906" s="29" t="s">
        <v>1867</v>
      </c>
      <c r="E2906" s="29" t="s">
        <v>1867</v>
      </c>
      <c r="F2906" s="10">
        <v>3196732.0999999996</v>
      </c>
      <c r="G2906" s="10">
        <v>1083232</v>
      </c>
      <c r="H2906" s="11" t="s">
        <v>147</v>
      </c>
      <c r="I2906" s="28">
        <v>95019</v>
      </c>
      <c r="J2906" s="28">
        <v>93021.2</v>
      </c>
    </row>
    <row r="2907" spans="1:10" x14ac:dyDescent="0.25">
      <c r="A2907"/>
      <c r="B2907" s="17"/>
      <c r="C2907" s="19">
        <v>2015</v>
      </c>
      <c r="D2907" s="33" t="s">
        <v>1867</v>
      </c>
      <c r="E2907" s="33" t="s">
        <v>1867</v>
      </c>
      <c r="F2907" s="10">
        <v>6610215</v>
      </c>
      <c r="G2907" s="10">
        <v>1687628.8</v>
      </c>
      <c r="H2907" s="11" t="s">
        <v>147</v>
      </c>
      <c r="I2907" s="28">
        <v>209677.8</v>
      </c>
      <c r="J2907" s="28">
        <v>206321</v>
      </c>
    </row>
    <row r="2908" spans="1:10" x14ac:dyDescent="0.25">
      <c r="A2908"/>
      <c r="B2908" s="17"/>
      <c r="C2908" s="19">
        <v>2016</v>
      </c>
      <c r="D2908" s="30" t="s">
        <v>1868</v>
      </c>
      <c r="E2908" s="10">
        <v>3721424.9</v>
      </c>
      <c r="F2908" s="10">
        <v>8122260</v>
      </c>
      <c r="G2908" s="10">
        <v>3306251.4000000004</v>
      </c>
      <c r="H2908" s="11" t="s">
        <v>147</v>
      </c>
      <c r="I2908" s="28">
        <v>416458.3</v>
      </c>
      <c r="J2908" s="28">
        <v>406352.7</v>
      </c>
    </row>
    <row r="2909" spans="1:10" x14ac:dyDescent="0.25">
      <c r="A2909"/>
      <c r="B2909" s="17"/>
      <c r="C2909" s="19">
        <v>2017</v>
      </c>
      <c r="D2909" s="30" t="s">
        <v>1868</v>
      </c>
      <c r="E2909" s="10">
        <v>6588711.7000000002</v>
      </c>
      <c r="F2909" s="10">
        <v>10513937.699999999</v>
      </c>
      <c r="G2909" s="10">
        <v>4690343.0999999996</v>
      </c>
      <c r="H2909" s="11" t="s">
        <v>147</v>
      </c>
      <c r="I2909" s="28">
        <v>654290.69999999995</v>
      </c>
      <c r="J2909" s="28">
        <v>643462.6</v>
      </c>
    </row>
    <row r="2910" spans="1:10" x14ac:dyDescent="0.25">
      <c r="A2910"/>
      <c r="B2910" s="17"/>
      <c r="C2910" s="19">
        <v>2018</v>
      </c>
      <c r="D2910" s="30" t="s">
        <v>1868</v>
      </c>
      <c r="E2910" s="10">
        <v>9182485.4000000004</v>
      </c>
      <c r="F2910" s="10">
        <v>15112022</v>
      </c>
      <c r="G2910" s="10">
        <v>6582063.2000000002</v>
      </c>
      <c r="H2910" s="11" t="s">
        <v>147</v>
      </c>
      <c r="I2910" s="28">
        <v>877920</v>
      </c>
      <c r="J2910" s="28">
        <v>867464.8</v>
      </c>
    </row>
    <row r="2911" spans="1:10" x14ac:dyDescent="0.25">
      <c r="A2911" s="21" t="s">
        <v>1010</v>
      </c>
      <c r="B2911" s="17" t="s">
        <v>1011</v>
      </c>
      <c r="C2911" s="19">
        <v>2013</v>
      </c>
      <c r="D2911" s="34" t="s">
        <v>1867</v>
      </c>
      <c r="E2911" s="34" t="s">
        <v>1867</v>
      </c>
      <c r="F2911" s="10">
        <v>33924653.799999997</v>
      </c>
      <c r="G2911" s="10">
        <v>10351604.4</v>
      </c>
      <c r="H2911" s="11" t="s">
        <v>147</v>
      </c>
      <c r="I2911" s="28">
        <v>783110.5</v>
      </c>
      <c r="J2911" s="28">
        <v>692490.9</v>
      </c>
    </row>
    <row r="2912" spans="1:10" x14ac:dyDescent="0.25">
      <c r="A2912"/>
      <c r="B2912" s="17"/>
      <c r="C2912" s="19">
        <v>2014</v>
      </c>
      <c r="D2912" s="30" t="s">
        <v>1868</v>
      </c>
      <c r="E2912" s="10">
        <v>70956937.5</v>
      </c>
      <c r="F2912" s="10">
        <v>30434796</v>
      </c>
      <c r="G2912" s="10">
        <v>10940427.5</v>
      </c>
      <c r="H2912" s="11" t="s">
        <v>147</v>
      </c>
      <c r="I2912" s="28">
        <v>918319.1</v>
      </c>
      <c r="J2912" s="28">
        <v>808186</v>
      </c>
    </row>
    <row r="2913" spans="1:10" x14ac:dyDescent="0.25">
      <c r="A2913"/>
      <c r="B2913" s="17"/>
      <c r="C2913" s="19">
        <v>2015</v>
      </c>
      <c r="D2913" s="33" t="s">
        <v>1867</v>
      </c>
      <c r="E2913" s="10">
        <v>37643931.399999999</v>
      </c>
      <c r="F2913" s="33" t="s">
        <v>1867</v>
      </c>
      <c r="G2913" s="10">
        <v>11387931.400000002</v>
      </c>
      <c r="H2913" s="11" t="s">
        <v>1867</v>
      </c>
      <c r="I2913" s="11" t="s">
        <v>1867</v>
      </c>
      <c r="J2913" s="28">
        <v>1513631.3</v>
      </c>
    </row>
    <row r="2914" spans="1:10" x14ac:dyDescent="0.25">
      <c r="A2914"/>
      <c r="B2914" s="17"/>
      <c r="C2914" s="19">
        <v>2016</v>
      </c>
      <c r="D2914" s="33" t="s">
        <v>1867</v>
      </c>
      <c r="E2914" s="10">
        <v>47977952.5</v>
      </c>
      <c r="F2914" s="33" t="s">
        <v>1867</v>
      </c>
      <c r="G2914" s="10">
        <v>19732238.899999999</v>
      </c>
      <c r="H2914" s="11" t="s">
        <v>1867</v>
      </c>
      <c r="I2914" s="11" t="s">
        <v>1867</v>
      </c>
      <c r="J2914" s="28">
        <v>2487278.1</v>
      </c>
    </row>
    <row r="2915" spans="1:10" x14ac:dyDescent="0.25">
      <c r="A2915"/>
      <c r="B2915" s="17"/>
      <c r="C2915" s="19">
        <v>2017</v>
      </c>
      <c r="D2915" s="33" t="s">
        <v>1867</v>
      </c>
      <c r="E2915" s="10">
        <v>55421175.5</v>
      </c>
      <c r="F2915" s="33" t="s">
        <v>1867</v>
      </c>
      <c r="G2915" s="10">
        <v>23467968.299999997</v>
      </c>
      <c r="H2915" s="11" t="s">
        <v>1867</v>
      </c>
      <c r="I2915" s="11" t="s">
        <v>1867</v>
      </c>
      <c r="J2915" s="28">
        <v>3511813.9</v>
      </c>
    </row>
    <row r="2916" spans="1:10" x14ac:dyDescent="0.25">
      <c r="A2916"/>
      <c r="B2916" s="17"/>
      <c r="C2916" s="19">
        <v>2018</v>
      </c>
      <c r="D2916" s="30" t="s">
        <v>1867</v>
      </c>
      <c r="E2916" s="10">
        <v>73796911.099999994</v>
      </c>
      <c r="F2916" s="10">
        <v>54162360</v>
      </c>
      <c r="G2916" s="10">
        <v>17078656.600000001</v>
      </c>
      <c r="H2916" s="30" t="s">
        <v>1867</v>
      </c>
      <c r="I2916" s="28">
        <v>4883717.3</v>
      </c>
      <c r="J2916" s="28">
        <v>4607326.2</v>
      </c>
    </row>
    <row r="2917" spans="1:10" x14ac:dyDescent="0.25">
      <c r="A2917" s="22" t="s">
        <v>1010</v>
      </c>
      <c r="B2917" s="17" t="s">
        <v>1012</v>
      </c>
      <c r="C2917" s="19">
        <v>2013</v>
      </c>
      <c r="D2917" s="34" t="s">
        <v>1867</v>
      </c>
      <c r="E2917" s="34" t="s">
        <v>1867</v>
      </c>
      <c r="F2917" s="10">
        <v>33924653.799999997</v>
      </c>
      <c r="G2917" s="10">
        <v>10351604.4</v>
      </c>
      <c r="H2917" s="11" t="s">
        <v>147</v>
      </c>
      <c r="I2917" s="28">
        <v>783110.5</v>
      </c>
      <c r="J2917" s="28">
        <v>692490.9</v>
      </c>
    </row>
    <row r="2918" spans="1:10" x14ac:dyDescent="0.25">
      <c r="A2918"/>
      <c r="B2918" s="17"/>
      <c r="C2918" s="19">
        <v>2014</v>
      </c>
      <c r="D2918" s="30" t="s">
        <v>1868</v>
      </c>
      <c r="E2918" s="10">
        <v>70956937.5</v>
      </c>
      <c r="F2918" s="10">
        <v>30434796</v>
      </c>
      <c r="G2918" s="10">
        <v>10940427.5</v>
      </c>
      <c r="H2918" s="11" t="s">
        <v>147</v>
      </c>
      <c r="I2918" s="28">
        <v>918319.1</v>
      </c>
      <c r="J2918" s="28">
        <v>808186</v>
      </c>
    </row>
    <row r="2919" spans="1:10" x14ac:dyDescent="0.25">
      <c r="A2919"/>
      <c r="B2919" s="17"/>
      <c r="C2919" s="19">
        <v>2015</v>
      </c>
      <c r="D2919" s="33" t="s">
        <v>1867</v>
      </c>
      <c r="E2919" s="10">
        <v>37643931.399999999</v>
      </c>
      <c r="F2919" s="33" t="s">
        <v>1867</v>
      </c>
      <c r="G2919" s="10">
        <v>11387931.400000002</v>
      </c>
      <c r="H2919" s="11" t="s">
        <v>1867</v>
      </c>
      <c r="I2919" s="11" t="s">
        <v>1867</v>
      </c>
      <c r="J2919" s="28">
        <v>1513631.3</v>
      </c>
    </row>
    <row r="2920" spans="1:10" x14ac:dyDescent="0.25">
      <c r="A2920"/>
      <c r="B2920" s="17"/>
      <c r="C2920" s="19">
        <v>2016</v>
      </c>
      <c r="D2920" s="33" t="s">
        <v>1867</v>
      </c>
      <c r="E2920" s="10">
        <v>47977952.5</v>
      </c>
      <c r="F2920" s="33" t="s">
        <v>1867</v>
      </c>
      <c r="G2920" s="10">
        <v>19732238.899999999</v>
      </c>
      <c r="H2920" s="11" t="s">
        <v>1867</v>
      </c>
      <c r="I2920" s="11" t="s">
        <v>1867</v>
      </c>
      <c r="J2920" s="28">
        <v>2487278.1</v>
      </c>
    </row>
    <row r="2921" spans="1:10" x14ac:dyDescent="0.25">
      <c r="A2921"/>
      <c r="B2921" s="17"/>
      <c r="C2921" s="19">
        <v>2017</v>
      </c>
      <c r="D2921" s="33" t="s">
        <v>1867</v>
      </c>
      <c r="E2921" s="10">
        <v>55421175.5</v>
      </c>
      <c r="F2921" s="33" t="s">
        <v>1867</v>
      </c>
      <c r="G2921" s="10">
        <v>23467968.299999997</v>
      </c>
      <c r="H2921" s="11" t="s">
        <v>1867</v>
      </c>
      <c r="I2921" s="11" t="s">
        <v>1867</v>
      </c>
      <c r="J2921" s="28">
        <v>3511813.9</v>
      </c>
    </row>
    <row r="2922" spans="1:10" x14ac:dyDescent="0.25">
      <c r="A2922"/>
      <c r="B2922" s="17"/>
      <c r="C2922" s="19">
        <v>2018</v>
      </c>
      <c r="D2922" s="30" t="s">
        <v>1867</v>
      </c>
      <c r="E2922" s="10">
        <v>73796911.099999994</v>
      </c>
      <c r="F2922" s="10">
        <v>54162360</v>
      </c>
      <c r="G2922" s="10">
        <v>17078656.600000001</v>
      </c>
      <c r="H2922" s="30" t="s">
        <v>1867</v>
      </c>
      <c r="I2922" s="28">
        <v>4883717.3</v>
      </c>
      <c r="J2922" s="28">
        <v>4607326.2</v>
      </c>
    </row>
    <row r="2923" spans="1:10" x14ac:dyDescent="0.25">
      <c r="A2923" s="20" t="s">
        <v>101</v>
      </c>
      <c r="B2923" s="17" t="s">
        <v>1013</v>
      </c>
      <c r="C2923" s="19">
        <v>2013</v>
      </c>
      <c r="D2923" s="34" t="s">
        <v>1867</v>
      </c>
      <c r="E2923" s="34" t="s">
        <v>1867</v>
      </c>
      <c r="F2923" s="10">
        <v>3563181.5999999996</v>
      </c>
      <c r="G2923" s="10">
        <v>1221576.7999999996</v>
      </c>
      <c r="H2923" s="11" t="s">
        <v>147</v>
      </c>
      <c r="I2923" s="28">
        <v>192403.6</v>
      </c>
      <c r="J2923" s="28">
        <v>172877.8</v>
      </c>
    </row>
    <row r="2924" spans="1:10" x14ac:dyDescent="0.25">
      <c r="A2924"/>
      <c r="B2924" s="17"/>
      <c r="C2924" s="19">
        <v>2014</v>
      </c>
      <c r="D2924" s="29" t="s">
        <v>1867</v>
      </c>
      <c r="E2924" s="29" t="s">
        <v>1867</v>
      </c>
      <c r="F2924" s="10">
        <v>5010895.8</v>
      </c>
      <c r="G2924" s="10">
        <v>1535038.5</v>
      </c>
      <c r="H2924" s="11" t="s">
        <v>147</v>
      </c>
      <c r="I2924" s="28">
        <v>251474.1</v>
      </c>
      <c r="J2924" s="28">
        <v>234761.3</v>
      </c>
    </row>
    <row r="2925" spans="1:10" x14ac:dyDescent="0.25">
      <c r="A2925"/>
      <c r="B2925" s="17"/>
      <c r="C2925" s="19">
        <v>2015</v>
      </c>
      <c r="D2925" s="33" t="s">
        <v>1867</v>
      </c>
      <c r="E2925" s="33" t="s">
        <v>1867</v>
      </c>
      <c r="F2925" s="10">
        <v>5843798.4000000004</v>
      </c>
      <c r="G2925" s="10">
        <v>1900846.7000000002</v>
      </c>
      <c r="H2925" s="11" t="s">
        <v>147</v>
      </c>
      <c r="I2925" s="28">
        <v>502261.4</v>
      </c>
      <c r="J2925" s="28">
        <v>490124</v>
      </c>
    </row>
    <row r="2926" spans="1:10" x14ac:dyDescent="0.25">
      <c r="A2926"/>
      <c r="B2926" s="17"/>
      <c r="C2926" s="19">
        <v>2016</v>
      </c>
      <c r="D2926" s="33" t="s">
        <v>1867</v>
      </c>
      <c r="E2926" s="10">
        <v>14758961</v>
      </c>
      <c r="F2926" s="10">
        <v>11520413.6</v>
      </c>
      <c r="G2926" s="10">
        <v>3773460.9000000004</v>
      </c>
      <c r="H2926" s="11" t="s">
        <v>147</v>
      </c>
      <c r="I2926" s="28">
        <v>868546</v>
      </c>
      <c r="J2926" s="28">
        <v>843080.2</v>
      </c>
    </row>
    <row r="2927" spans="1:10" x14ac:dyDescent="0.25">
      <c r="A2927"/>
      <c r="B2927" s="17"/>
      <c r="C2927" s="19">
        <v>2017</v>
      </c>
      <c r="D2927" s="33" t="s">
        <v>1867</v>
      </c>
      <c r="E2927" s="33" t="s">
        <v>1867</v>
      </c>
      <c r="F2927" s="10">
        <v>14816183.700000001</v>
      </c>
      <c r="G2927" s="10">
        <v>5142900.0999999996</v>
      </c>
      <c r="H2927" s="11" t="s">
        <v>147</v>
      </c>
      <c r="I2927" s="28">
        <v>1526492.9</v>
      </c>
      <c r="J2927" s="28">
        <v>1457866</v>
      </c>
    </row>
    <row r="2928" spans="1:10" x14ac:dyDescent="0.25">
      <c r="A2928"/>
      <c r="B2928" s="17"/>
      <c r="C2928" s="19">
        <v>2018</v>
      </c>
      <c r="D2928" s="30" t="s">
        <v>1867</v>
      </c>
      <c r="E2928" s="30" t="s">
        <v>1867</v>
      </c>
      <c r="F2928" s="10">
        <v>17428123.5</v>
      </c>
      <c r="G2928" s="10">
        <v>5679826.9000000004</v>
      </c>
      <c r="H2928" s="11" t="s">
        <v>147</v>
      </c>
      <c r="I2928" s="28">
        <v>1984289.5</v>
      </c>
      <c r="J2928" s="28">
        <v>1904040.8</v>
      </c>
    </row>
    <row r="2929" spans="1:10" x14ac:dyDescent="0.25">
      <c r="A2929" s="21" t="s">
        <v>1014</v>
      </c>
      <c r="B2929" s="17" t="s">
        <v>1015</v>
      </c>
      <c r="C2929" s="19">
        <v>2013</v>
      </c>
      <c r="D2929" s="10">
        <v>7025663.3000000007</v>
      </c>
      <c r="E2929" s="10">
        <v>1827985.2999999998</v>
      </c>
      <c r="F2929" s="10">
        <v>814982.3</v>
      </c>
      <c r="G2929" s="10">
        <v>399149.6</v>
      </c>
      <c r="H2929" s="11" t="s">
        <v>147</v>
      </c>
      <c r="I2929" s="28">
        <v>112178.5</v>
      </c>
      <c r="J2929" s="28">
        <f>92653.5-0.8</f>
        <v>92652.7</v>
      </c>
    </row>
    <row r="2930" spans="1:10" x14ac:dyDescent="0.25">
      <c r="A2930"/>
      <c r="B2930" s="17"/>
      <c r="C2930" s="19">
        <v>2014</v>
      </c>
      <c r="D2930" s="29" t="s">
        <v>1867</v>
      </c>
      <c r="E2930" s="29" t="s">
        <v>1867</v>
      </c>
      <c r="F2930" s="10">
        <v>2268222.9000000004</v>
      </c>
      <c r="G2930" s="10">
        <v>664987.40000000014</v>
      </c>
      <c r="H2930" s="11" t="s">
        <v>147</v>
      </c>
      <c r="I2930" s="28">
        <v>159620.6</v>
      </c>
      <c r="J2930" s="28">
        <v>146954.20000000001</v>
      </c>
    </row>
    <row r="2931" spans="1:10" x14ac:dyDescent="0.25">
      <c r="A2931"/>
      <c r="B2931" s="17"/>
      <c r="C2931" s="19">
        <v>2015</v>
      </c>
      <c r="D2931" s="33" t="s">
        <v>1867</v>
      </c>
      <c r="E2931" s="33" t="s">
        <v>1867</v>
      </c>
      <c r="F2931" s="10">
        <v>3358010.5</v>
      </c>
      <c r="G2931" s="10">
        <v>1006079.1000000001</v>
      </c>
      <c r="H2931" s="11" t="s">
        <v>147</v>
      </c>
      <c r="I2931" s="28">
        <v>345872.9</v>
      </c>
      <c r="J2931" s="28">
        <f>333737.4-1.9</f>
        <v>333735.5</v>
      </c>
    </row>
    <row r="2932" spans="1:10" x14ac:dyDescent="0.25">
      <c r="A2932"/>
      <c r="B2932" s="17"/>
      <c r="C2932" s="19">
        <v>2016</v>
      </c>
      <c r="D2932" s="33" t="s">
        <v>1867</v>
      </c>
      <c r="E2932" s="10">
        <v>8173018.5999999996</v>
      </c>
      <c r="F2932" s="10">
        <v>6282076.1999999993</v>
      </c>
      <c r="G2932" s="10">
        <v>1998732.1</v>
      </c>
      <c r="H2932" s="11" t="s">
        <v>147</v>
      </c>
      <c r="I2932" s="28">
        <v>616543.5</v>
      </c>
      <c r="J2932" s="28">
        <f>596138.6-0.1</f>
        <v>596138.5</v>
      </c>
    </row>
    <row r="2933" spans="1:10" x14ac:dyDescent="0.25">
      <c r="A2933"/>
      <c r="B2933" s="17"/>
      <c r="C2933" s="19">
        <v>2017</v>
      </c>
      <c r="D2933" s="33" t="s">
        <v>1867</v>
      </c>
      <c r="E2933" s="33" t="s">
        <v>1867</v>
      </c>
      <c r="F2933" s="10">
        <v>8384793.7000000002</v>
      </c>
      <c r="G2933" s="10">
        <v>2932409.5</v>
      </c>
      <c r="H2933" s="11" t="s">
        <v>147</v>
      </c>
      <c r="I2933" s="28">
        <v>1080226.7</v>
      </c>
      <c r="J2933" s="28">
        <v>1022168.2</v>
      </c>
    </row>
    <row r="2934" spans="1:10" x14ac:dyDescent="0.25">
      <c r="A2934"/>
      <c r="B2934" s="17"/>
      <c r="C2934" s="19">
        <v>2018</v>
      </c>
      <c r="D2934" s="10">
        <v>12128715.1</v>
      </c>
      <c r="E2934" s="10">
        <v>21147543.100000001</v>
      </c>
      <c r="F2934" s="10">
        <v>9307123</v>
      </c>
      <c r="G2934" s="10">
        <v>2931759.2</v>
      </c>
      <c r="H2934" s="11" t="s">
        <v>147</v>
      </c>
      <c r="I2934" s="28">
        <v>1414314.4</v>
      </c>
      <c r="J2934" s="28">
        <v>1345553.4</v>
      </c>
    </row>
    <row r="2935" spans="1:10" x14ac:dyDescent="0.25">
      <c r="A2935" s="22" t="s">
        <v>1016</v>
      </c>
      <c r="B2935" s="17" t="s">
        <v>1017</v>
      </c>
      <c r="C2935" s="19">
        <v>2013</v>
      </c>
      <c r="D2935" s="34" t="s">
        <v>1867</v>
      </c>
      <c r="E2935" s="34" t="s">
        <v>1867</v>
      </c>
      <c r="F2935" s="10">
        <v>563402</v>
      </c>
      <c r="G2935" s="10">
        <v>320043.8</v>
      </c>
      <c r="H2935" s="11" t="s">
        <v>147</v>
      </c>
      <c r="I2935" s="28">
        <v>99177.1</v>
      </c>
      <c r="J2935" s="28">
        <f>91337.5-0.8</f>
        <v>91336.7</v>
      </c>
    </row>
    <row r="2936" spans="1:10" x14ac:dyDescent="0.25">
      <c r="A2936"/>
      <c r="B2936" s="17"/>
      <c r="C2936" s="19">
        <v>2014</v>
      </c>
      <c r="D2936" s="29" t="s">
        <v>1867</v>
      </c>
      <c r="E2936" s="29" t="s">
        <v>1867</v>
      </c>
      <c r="F2936" s="10">
        <v>2090728.1000000003</v>
      </c>
      <c r="G2936" s="10">
        <v>625063</v>
      </c>
      <c r="H2936" s="11" t="s">
        <v>147</v>
      </c>
      <c r="I2936" s="28">
        <v>153597.1</v>
      </c>
      <c r="J2936" s="28">
        <v>143897.20000000001</v>
      </c>
    </row>
    <row r="2937" spans="1:10" x14ac:dyDescent="0.25">
      <c r="A2937"/>
      <c r="B2937" s="17"/>
      <c r="C2937" s="19">
        <v>2015</v>
      </c>
      <c r="D2937" s="33" t="s">
        <v>1867</v>
      </c>
      <c r="E2937" s="33" t="s">
        <v>1867</v>
      </c>
      <c r="F2937" s="10">
        <v>2919132.8</v>
      </c>
      <c r="G2937" s="10">
        <v>953289.3</v>
      </c>
      <c r="H2937" s="11" t="s">
        <v>147</v>
      </c>
      <c r="I2937" s="28">
        <v>338698.8</v>
      </c>
      <c r="J2937" s="28">
        <f>326563.4-2</f>
        <v>326561.40000000002</v>
      </c>
    </row>
    <row r="2938" spans="1:10" x14ac:dyDescent="0.25">
      <c r="A2938"/>
      <c r="B2938" s="17"/>
      <c r="C2938" s="19">
        <v>2016</v>
      </c>
      <c r="D2938" s="33" t="s">
        <v>1867</v>
      </c>
      <c r="E2938" s="10">
        <v>6738547.5999999996</v>
      </c>
      <c r="F2938" s="10">
        <v>5678215.4000000004</v>
      </c>
      <c r="G2938" s="10">
        <v>1866504.5</v>
      </c>
      <c r="H2938" s="11" t="s">
        <v>147</v>
      </c>
      <c r="I2938" s="28">
        <v>609639.5</v>
      </c>
      <c r="J2938" s="28">
        <f>589234.6-0.1</f>
        <v>589234.5</v>
      </c>
    </row>
    <row r="2939" spans="1:10" x14ac:dyDescent="0.25">
      <c r="A2939"/>
      <c r="B2939" s="17"/>
      <c r="C2939" s="19">
        <v>2017</v>
      </c>
      <c r="D2939" s="33" t="s">
        <v>1867</v>
      </c>
      <c r="E2939" s="33" t="s">
        <v>1867</v>
      </c>
      <c r="F2939" s="10">
        <v>7596035.6000000006</v>
      </c>
      <c r="G2939" s="10">
        <v>2757245</v>
      </c>
      <c r="H2939" s="11" t="s">
        <v>147</v>
      </c>
      <c r="I2939" s="28">
        <v>1061054.2</v>
      </c>
      <c r="J2939" s="28">
        <v>1018968.7</v>
      </c>
    </row>
    <row r="2940" spans="1:10" x14ac:dyDescent="0.25">
      <c r="A2940"/>
      <c r="B2940" s="17"/>
      <c r="C2940" s="19">
        <v>2018</v>
      </c>
      <c r="D2940" s="10">
        <v>12128715.1</v>
      </c>
      <c r="E2940" s="10">
        <v>17416523.399999999</v>
      </c>
      <c r="F2940" s="10">
        <v>7880534.8999999994</v>
      </c>
      <c r="G2940" s="10">
        <v>2659547.2000000002</v>
      </c>
      <c r="H2940" s="11" t="s">
        <v>147</v>
      </c>
      <c r="I2940" s="28">
        <v>1391060.3</v>
      </c>
      <c r="J2940" s="28">
        <v>1339543.3999999999</v>
      </c>
    </row>
    <row r="2941" spans="1:10" x14ac:dyDescent="0.25">
      <c r="A2941" s="22" t="s">
        <v>1018</v>
      </c>
      <c r="B2941" s="17" t="s">
        <v>1019</v>
      </c>
      <c r="C2941" s="19">
        <v>2013</v>
      </c>
      <c r="D2941" s="34" t="s">
        <v>1867</v>
      </c>
      <c r="E2941" s="34" t="s">
        <v>1867</v>
      </c>
      <c r="F2941" s="34" t="s">
        <v>1867</v>
      </c>
      <c r="G2941" s="10">
        <v>67701.7</v>
      </c>
      <c r="H2941" s="11" t="s">
        <v>147</v>
      </c>
      <c r="I2941" s="11" t="s">
        <v>1867</v>
      </c>
      <c r="J2941" s="28">
        <v>1277.2</v>
      </c>
    </row>
    <row r="2942" spans="1:10" x14ac:dyDescent="0.25">
      <c r="A2942"/>
      <c r="B2942" s="17"/>
      <c r="C2942" s="19">
        <v>2014</v>
      </c>
      <c r="D2942" s="30" t="s">
        <v>1868</v>
      </c>
      <c r="E2942" s="10">
        <v>963871.5</v>
      </c>
      <c r="F2942" s="10">
        <v>138526.70000000001</v>
      </c>
      <c r="G2942" s="10">
        <v>33116.9</v>
      </c>
      <c r="H2942" s="11" t="s">
        <v>147</v>
      </c>
      <c r="I2942" s="28">
        <v>5974.5</v>
      </c>
      <c r="J2942" s="28">
        <v>3008</v>
      </c>
    </row>
    <row r="2943" spans="1:10" x14ac:dyDescent="0.25">
      <c r="A2943"/>
      <c r="B2943" s="17"/>
      <c r="C2943" s="19">
        <v>2015</v>
      </c>
      <c r="D2943" s="30" t="s">
        <v>1868</v>
      </c>
      <c r="E2943" s="10">
        <v>1300756.7</v>
      </c>
      <c r="F2943" s="10">
        <v>365603.9</v>
      </c>
      <c r="G2943" s="10">
        <v>47578.400000000001</v>
      </c>
      <c r="H2943" s="11" t="s">
        <v>147</v>
      </c>
      <c r="I2943" s="28">
        <v>7127</v>
      </c>
      <c r="J2943" s="28">
        <v>7127</v>
      </c>
    </row>
    <row r="2944" spans="1:10" x14ac:dyDescent="0.25">
      <c r="A2944"/>
      <c r="B2944" s="17"/>
      <c r="C2944" s="19">
        <v>2016</v>
      </c>
      <c r="D2944" s="30" t="s">
        <v>1868</v>
      </c>
      <c r="E2944" s="10">
        <v>1164013.2999999998</v>
      </c>
      <c r="F2944" s="33" t="s">
        <v>1867</v>
      </c>
      <c r="G2944" s="33" t="s">
        <v>1867</v>
      </c>
      <c r="H2944" s="11" t="s">
        <v>147</v>
      </c>
      <c r="I2944" s="11" t="s">
        <v>1867</v>
      </c>
      <c r="J2944" s="11" t="s">
        <v>1867</v>
      </c>
    </row>
    <row r="2945" spans="1:10" x14ac:dyDescent="0.25">
      <c r="A2945"/>
      <c r="B2945" s="17"/>
      <c r="C2945" s="19">
        <v>2017</v>
      </c>
      <c r="D2945" s="30" t="s">
        <v>1868</v>
      </c>
      <c r="E2945" s="10">
        <v>1455533.2</v>
      </c>
      <c r="F2945" s="33" t="s">
        <v>1867</v>
      </c>
      <c r="G2945" s="33" t="s">
        <v>1867</v>
      </c>
      <c r="H2945" s="11" t="s">
        <v>147</v>
      </c>
      <c r="I2945" s="11" t="s">
        <v>1867</v>
      </c>
      <c r="J2945" s="11" t="s">
        <v>1867</v>
      </c>
    </row>
    <row r="2946" spans="1:10" x14ac:dyDescent="0.25">
      <c r="A2946"/>
      <c r="B2946" s="17"/>
      <c r="C2946" s="19">
        <v>2018</v>
      </c>
      <c r="D2946" s="30" t="s">
        <v>1868</v>
      </c>
      <c r="E2946" s="10">
        <v>1411714.8</v>
      </c>
      <c r="F2946" s="30" t="s">
        <v>1867</v>
      </c>
      <c r="G2946" s="30" t="s">
        <v>1867</v>
      </c>
      <c r="H2946" s="11" t="s">
        <v>147</v>
      </c>
      <c r="I2946" s="11" t="s">
        <v>1867</v>
      </c>
      <c r="J2946" s="11" t="s">
        <v>1867</v>
      </c>
    </row>
    <row r="2947" spans="1:10" x14ac:dyDescent="0.25">
      <c r="A2947" s="22" t="s">
        <v>1020</v>
      </c>
      <c r="B2947" s="17" t="s">
        <v>1021</v>
      </c>
      <c r="C2947" s="19">
        <v>2013</v>
      </c>
      <c r="D2947" s="30" t="s">
        <v>1868</v>
      </c>
      <c r="E2947" s="10">
        <v>530428.19999999995</v>
      </c>
      <c r="F2947" s="34" t="s">
        <v>1867</v>
      </c>
      <c r="G2947" s="34" t="s">
        <v>1867</v>
      </c>
      <c r="H2947" s="11" t="s">
        <v>147</v>
      </c>
      <c r="I2947" s="11" t="s">
        <v>1867</v>
      </c>
      <c r="J2947" s="11" t="s">
        <v>1867</v>
      </c>
    </row>
    <row r="2948" spans="1:10" x14ac:dyDescent="0.25">
      <c r="A2948"/>
      <c r="B2948" s="17"/>
      <c r="C2948" s="19">
        <v>2014</v>
      </c>
      <c r="D2948" s="30" t="s">
        <v>1868</v>
      </c>
      <c r="E2948" s="10">
        <v>197005.8</v>
      </c>
      <c r="F2948" s="10">
        <v>38968.1</v>
      </c>
      <c r="G2948" s="10">
        <v>6807.5</v>
      </c>
      <c r="H2948" s="11" t="s">
        <v>147</v>
      </c>
      <c r="I2948" s="28">
        <v>49</v>
      </c>
      <c r="J2948" s="28">
        <v>49</v>
      </c>
    </row>
    <row r="2949" spans="1:10" x14ac:dyDescent="0.25">
      <c r="A2949"/>
      <c r="B2949" s="17"/>
      <c r="C2949" s="19">
        <v>2015</v>
      </c>
      <c r="D2949" s="30" t="s">
        <v>1868</v>
      </c>
      <c r="E2949" s="10">
        <v>170198.8</v>
      </c>
      <c r="F2949" s="10">
        <v>73273.8</v>
      </c>
      <c r="G2949" s="10">
        <v>5211.4000000000005</v>
      </c>
      <c r="H2949" s="11" t="s">
        <v>147</v>
      </c>
      <c r="I2949" s="28">
        <v>47.1</v>
      </c>
      <c r="J2949" s="28">
        <v>47.1</v>
      </c>
    </row>
    <row r="2950" spans="1:10" x14ac:dyDescent="0.25">
      <c r="A2950"/>
      <c r="B2950" s="17"/>
      <c r="C2950" s="19">
        <v>2016</v>
      </c>
      <c r="D2950" s="30" t="s">
        <v>1868</v>
      </c>
      <c r="E2950" s="10">
        <v>270457.7</v>
      </c>
      <c r="F2950" s="33" t="s">
        <v>1867</v>
      </c>
      <c r="G2950" s="33" t="s">
        <v>1867</v>
      </c>
      <c r="H2950" s="11" t="s">
        <v>147</v>
      </c>
      <c r="I2950" s="11" t="s">
        <v>1867</v>
      </c>
      <c r="J2950" s="11" t="s">
        <v>1867</v>
      </c>
    </row>
    <row r="2951" spans="1:10" x14ac:dyDescent="0.25">
      <c r="A2951"/>
      <c r="B2951" s="17"/>
      <c r="C2951" s="19">
        <v>2017</v>
      </c>
      <c r="D2951" s="30" t="s">
        <v>1868</v>
      </c>
      <c r="E2951" s="10">
        <v>1881514.5</v>
      </c>
      <c r="F2951" s="33" t="s">
        <v>1867</v>
      </c>
      <c r="G2951" s="33" t="s">
        <v>1867</v>
      </c>
      <c r="H2951" s="11" t="s">
        <v>147</v>
      </c>
      <c r="I2951" s="11" t="s">
        <v>1867</v>
      </c>
      <c r="J2951" s="11" t="s">
        <v>1867</v>
      </c>
    </row>
    <row r="2952" spans="1:10" x14ac:dyDescent="0.25">
      <c r="A2952"/>
      <c r="B2952" s="17"/>
      <c r="C2952" s="19">
        <v>2018</v>
      </c>
      <c r="D2952" s="30" t="s">
        <v>1868</v>
      </c>
      <c r="E2952" s="10">
        <v>2319304.9</v>
      </c>
      <c r="F2952" s="30" t="s">
        <v>1867</v>
      </c>
      <c r="G2952" s="30" t="s">
        <v>1867</v>
      </c>
      <c r="H2952" s="11" t="s">
        <v>147</v>
      </c>
      <c r="I2952" s="11" t="s">
        <v>1867</v>
      </c>
      <c r="J2952" s="11" t="s">
        <v>1867</v>
      </c>
    </row>
    <row r="2953" spans="1:10" x14ac:dyDescent="0.25">
      <c r="A2953" s="21" t="s">
        <v>1022</v>
      </c>
      <c r="B2953" s="17" t="s">
        <v>1023</v>
      </c>
      <c r="C2953" s="19">
        <v>2013</v>
      </c>
      <c r="D2953" s="30" t="s">
        <v>1868</v>
      </c>
      <c r="E2953" s="10">
        <v>3285755.4</v>
      </c>
      <c r="F2953" s="10">
        <v>2413902.4999999995</v>
      </c>
      <c r="G2953" s="10">
        <v>637964.6</v>
      </c>
      <c r="H2953" s="11" t="s">
        <v>147</v>
      </c>
      <c r="I2953" s="28">
        <v>47160.4</v>
      </c>
      <c r="J2953" s="28">
        <v>47160.4</v>
      </c>
    </row>
    <row r="2954" spans="1:10" x14ac:dyDescent="0.25">
      <c r="A2954"/>
      <c r="B2954" s="17"/>
      <c r="C2954" s="19">
        <v>2014</v>
      </c>
      <c r="D2954" s="30" t="s">
        <v>1868</v>
      </c>
      <c r="E2954" s="10">
        <v>3491562.9000000004</v>
      </c>
      <c r="F2954" s="10">
        <v>2285566.2000000002</v>
      </c>
      <c r="G2954" s="10">
        <v>716747.1</v>
      </c>
      <c r="H2954" s="11" t="s">
        <v>147</v>
      </c>
      <c r="I2954" s="28">
        <v>57678</v>
      </c>
      <c r="J2954" s="28">
        <v>54369.5</v>
      </c>
    </row>
    <row r="2955" spans="1:10" x14ac:dyDescent="0.25">
      <c r="A2955"/>
      <c r="B2955" s="17"/>
      <c r="C2955" s="19">
        <v>2015</v>
      </c>
      <c r="D2955" s="30" t="s">
        <v>1868</v>
      </c>
      <c r="E2955" s="10">
        <v>4275313.9000000004</v>
      </c>
      <c r="F2955" s="10">
        <v>1942022.8</v>
      </c>
      <c r="G2955" s="10">
        <v>753873.50000000012</v>
      </c>
      <c r="H2955" s="11" t="s">
        <v>147</v>
      </c>
      <c r="I2955" s="28">
        <v>93059.9</v>
      </c>
      <c r="J2955" s="28">
        <v>93059.9</v>
      </c>
    </row>
    <row r="2956" spans="1:10" x14ac:dyDescent="0.25">
      <c r="A2956"/>
      <c r="B2956" s="17"/>
      <c r="C2956" s="19">
        <v>2016</v>
      </c>
      <c r="D2956" s="30" t="s">
        <v>1868</v>
      </c>
      <c r="E2956" s="10">
        <v>4813714.1999999993</v>
      </c>
      <c r="F2956" s="10">
        <v>3765532.3</v>
      </c>
      <c r="G2956" s="10">
        <v>1312013.1000000001</v>
      </c>
      <c r="H2956" s="11" t="s">
        <v>147</v>
      </c>
      <c r="I2956" s="28">
        <v>150237.79999999999</v>
      </c>
      <c r="J2956" s="28">
        <v>145177</v>
      </c>
    </row>
    <row r="2957" spans="1:10" x14ac:dyDescent="0.25">
      <c r="A2957"/>
      <c r="B2957" s="17"/>
      <c r="C2957" s="19">
        <v>2017</v>
      </c>
      <c r="D2957" s="30" t="s">
        <v>1868</v>
      </c>
      <c r="E2957" s="10">
        <v>6570158.2000000002</v>
      </c>
      <c r="F2957" s="10">
        <v>4555264.5</v>
      </c>
      <c r="G2957" s="10">
        <v>1441676.7</v>
      </c>
      <c r="H2957" s="11" t="s">
        <v>147</v>
      </c>
      <c r="I2957" s="28">
        <v>290984.2</v>
      </c>
      <c r="J2957" s="28">
        <v>280415.8</v>
      </c>
    </row>
    <row r="2958" spans="1:10" x14ac:dyDescent="0.25">
      <c r="A2958"/>
      <c r="B2958" s="17"/>
      <c r="C2958" s="19">
        <v>2018</v>
      </c>
      <c r="D2958" s="30" t="s">
        <v>1867</v>
      </c>
      <c r="E2958" s="30" t="s">
        <v>1867</v>
      </c>
      <c r="F2958" s="10">
        <v>4866275.6000000006</v>
      </c>
      <c r="G2958" s="10">
        <v>1625602.5</v>
      </c>
      <c r="H2958" s="11" t="s">
        <v>147</v>
      </c>
      <c r="I2958" s="28">
        <v>350753.4</v>
      </c>
      <c r="J2958" s="28">
        <v>342075.8</v>
      </c>
    </row>
    <row r="2959" spans="1:10" x14ac:dyDescent="0.25">
      <c r="A2959" s="22" t="s">
        <v>1024</v>
      </c>
      <c r="B2959" s="17" t="s">
        <v>1025</v>
      </c>
      <c r="C2959" s="19">
        <v>2013</v>
      </c>
      <c r="D2959" s="30" t="s">
        <v>1868</v>
      </c>
      <c r="E2959" s="10">
        <v>1546260.2</v>
      </c>
      <c r="F2959" s="10">
        <v>1326901.5</v>
      </c>
      <c r="G2959" s="10">
        <v>348847.3</v>
      </c>
      <c r="H2959" s="11" t="s">
        <v>147</v>
      </c>
      <c r="I2959" s="28">
        <v>25767.8</v>
      </c>
      <c r="J2959" s="28">
        <v>25767.8</v>
      </c>
    </row>
    <row r="2960" spans="1:10" x14ac:dyDescent="0.25">
      <c r="A2960"/>
      <c r="B2960" s="17"/>
      <c r="C2960" s="19">
        <v>2014</v>
      </c>
      <c r="D2960" s="30" t="s">
        <v>1868</v>
      </c>
      <c r="E2960" s="10">
        <v>887104.3</v>
      </c>
      <c r="F2960" s="10">
        <v>1263546.5</v>
      </c>
      <c r="G2960" s="10">
        <v>422450.69999999995</v>
      </c>
      <c r="H2960" s="11" t="s">
        <v>147</v>
      </c>
      <c r="I2960" s="28">
        <v>28503.3</v>
      </c>
      <c r="J2960" s="28">
        <v>28032.6</v>
      </c>
    </row>
    <row r="2961" spans="1:10" x14ac:dyDescent="0.25">
      <c r="A2961"/>
      <c r="B2961" s="17"/>
      <c r="C2961" s="19">
        <v>2015</v>
      </c>
      <c r="D2961" s="30" t="s">
        <v>1868</v>
      </c>
      <c r="E2961" s="10">
        <v>1000934.7</v>
      </c>
      <c r="F2961" s="10">
        <v>1216666.8</v>
      </c>
      <c r="G2961" s="10">
        <v>489997.3</v>
      </c>
      <c r="H2961" s="11" t="s">
        <v>147</v>
      </c>
      <c r="I2961" s="28">
        <v>59196.1</v>
      </c>
      <c r="J2961" s="28">
        <v>59196.1</v>
      </c>
    </row>
    <row r="2962" spans="1:10" x14ac:dyDescent="0.25">
      <c r="A2962"/>
      <c r="B2962" s="17"/>
      <c r="C2962" s="19">
        <v>2016</v>
      </c>
      <c r="D2962" s="30" t="s">
        <v>1868</v>
      </c>
      <c r="E2962" s="10">
        <v>1313558.2</v>
      </c>
      <c r="F2962" s="10">
        <v>2303725.6</v>
      </c>
      <c r="G2962" s="10">
        <v>803909.6</v>
      </c>
      <c r="H2962" s="11" t="s">
        <v>147</v>
      </c>
      <c r="I2962" s="28">
        <v>85719.7</v>
      </c>
      <c r="J2962" s="28">
        <v>84240.4</v>
      </c>
    </row>
    <row r="2963" spans="1:10" x14ac:dyDescent="0.25">
      <c r="A2963"/>
      <c r="B2963" s="17"/>
      <c r="C2963" s="19">
        <v>2017</v>
      </c>
      <c r="D2963" s="30" t="s">
        <v>1868</v>
      </c>
      <c r="E2963" s="10">
        <v>1423270.9</v>
      </c>
      <c r="F2963" s="10">
        <v>2179081.7999999998</v>
      </c>
      <c r="G2963" s="10">
        <v>747454.5</v>
      </c>
      <c r="H2963" s="11" t="s">
        <v>147</v>
      </c>
      <c r="I2963" s="28">
        <v>155919.29999999999</v>
      </c>
      <c r="J2963" s="28">
        <v>148821.1</v>
      </c>
    </row>
    <row r="2964" spans="1:10" x14ac:dyDescent="0.25">
      <c r="A2964"/>
      <c r="B2964" s="17"/>
      <c r="C2964" s="19">
        <v>2018</v>
      </c>
      <c r="D2964" s="30" t="s">
        <v>1868</v>
      </c>
      <c r="E2964" s="10">
        <v>1512519</v>
      </c>
      <c r="F2964" s="10">
        <v>2766087.6999999997</v>
      </c>
      <c r="G2964" s="10">
        <v>1100125.3</v>
      </c>
      <c r="H2964" s="11" t="s">
        <v>147</v>
      </c>
      <c r="I2964" s="28">
        <v>181039.9</v>
      </c>
      <c r="J2964" s="28">
        <v>176767.9</v>
      </c>
    </row>
    <row r="2965" spans="1:10" x14ac:dyDescent="0.25">
      <c r="A2965" s="22" t="s">
        <v>1026</v>
      </c>
      <c r="B2965" s="17" t="s">
        <v>1027</v>
      </c>
      <c r="C2965" s="19">
        <v>2013</v>
      </c>
      <c r="D2965" s="30" t="s">
        <v>1868</v>
      </c>
      <c r="E2965" s="10">
        <v>1739495.2</v>
      </c>
      <c r="F2965" s="10">
        <v>1087001</v>
      </c>
      <c r="G2965" s="10">
        <v>289117.3</v>
      </c>
      <c r="H2965" s="11" t="s">
        <v>147</v>
      </c>
      <c r="I2965" s="28">
        <v>21392.6</v>
      </c>
      <c r="J2965" s="28">
        <v>21392.6</v>
      </c>
    </row>
    <row r="2966" spans="1:10" x14ac:dyDescent="0.25">
      <c r="A2966" s="22"/>
      <c r="B2966" s="17"/>
      <c r="C2966" s="19">
        <v>2014</v>
      </c>
      <c r="D2966" s="30" t="s">
        <v>1868</v>
      </c>
      <c r="E2966" s="10">
        <v>2604458.6</v>
      </c>
      <c r="F2966" s="10">
        <v>1022019.7</v>
      </c>
      <c r="G2966" s="10">
        <v>294296.40000000002</v>
      </c>
      <c r="H2966" s="11" t="s">
        <v>147</v>
      </c>
      <c r="I2966" s="28">
        <v>29174.7</v>
      </c>
      <c r="J2966" s="28">
        <v>26336.9</v>
      </c>
    </row>
    <row r="2967" spans="1:10" x14ac:dyDescent="0.25">
      <c r="A2967"/>
      <c r="B2967" s="17"/>
      <c r="C2967" s="19">
        <v>2015</v>
      </c>
      <c r="D2967" s="30" t="s">
        <v>1868</v>
      </c>
      <c r="E2967" s="10">
        <v>3274379.2</v>
      </c>
      <c r="F2967" s="10">
        <v>725356.00000000012</v>
      </c>
      <c r="G2967" s="10">
        <v>263876.2</v>
      </c>
      <c r="H2967" s="11" t="s">
        <v>147</v>
      </c>
      <c r="I2967" s="28">
        <v>33863.800000000003</v>
      </c>
      <c r="J2967" s="28">
        <v>33863.800000000003</v>
      </c>
    </row>
    <row r="2968" spans="1:10" x14ac:dyDescent="0.25">
      <c r="A2968"/>
      <c r="B2968" s="17"/>
      <c r="C2968" s="19">
        <v>2016</v>
      </c>
      <c r="D2968" s="30" t="s">
        <v>1868</v>
      </c>
      <c r="E2968" s="10">
        <v>3500156</v>
      </c>
      <c r="F2968" s="10">
        <v>1461806.7000000002</v>
      </c>
      <c r="G2968" s="10">
        <v>508103.49999999994</v>
      </c>
      <c r="H2968" s="11" t="s">
        <v>147</v>
      </c>
      <c r="I2968" s="28">
        <v>64518.1</v>
      </c>
      <c r="J2968" s="28">
        <v>60936.6</v>
      </c>
    </row>
    <row r="2969" spans="1:10" x14ac:dyDescent="0.25">
      <c r="A2969"/>
      <c r="B2969" s="17"/>
      <c r="C2969" s="19">
        <v>2017</v>
      </c>
      <c r="D2969" s="30" t="s">
        <v>1868</v>
      </c>
      <c r="E2969" s="10">
        <v>5146887.3</v>
      </c>
      <c r="F2969" s="10">
        <v>2376182.6999999997</v>
      </c>
      <c r="G2969" s="10">
        <v>694222.2</v>
      </c>
      <c r="H2969" s="11" t="s">
        <v>147</v>
      </c>
      <c r="I2969" s="28">
        <v>135064.9</v>
      </c>
      <c r="J2969" s="28">
        <v>131594.70000000001</v>
      </c>
    </row>
    <row r="2970" spans="1:10" x14ac:dyDescent="0.25">
      <c r="A2970"/>
      <c r="B2970" s="17"/>
      <c r="C2970" s="19">
        <v>2018</v>
      </c>
      <c r="D2970" s="30" t="s">
        <v>1867</v>
      </c>
      <c r="E2970" s="30" t="s">
        <v>1867</v>
      </c>
      <c r="F2970" s="10">
        <v>2100187.9</v>
      </c>
      <c r="G2970" s="10">
        <v>525477.19999999995</v>
      </c>
      <c r="H2970" s="11" t="s">
        <v>147</v>
      </c>
      <c r="I2970" s="28">
        <v>169713.5</v>
      </c>
      <c r="J2970" s="28">
        <v>165307.9</v>
      </c>
    </row>
    <row r="2971" spans="1:10" x14ac:dyDescent="0.25">
      <c r="A2971" s="21" t="s">
        <v>1028</v>
      </c>
      <c r="B2971" s="17" t="s">
        <v>1029</v>
      </c>
      <c r="C2971" s="19">
        <v>2013</v>
      </c>
      <c r="D2971" s="34" t="s">
        <v>1867</v>
      </c>
      <c r="E2971" s="34" t="s">
        <v>1867</v>
      </c>
      <c r="F2971" s="10">
        <v>334296.8</v>
      </c>
      <c r="G2971" s="10">
        <v>184462.59999999998</v>
      </c>
      <c r="H2971" s="11" t="s">
        <v>147</v>
      </c>
      <c r="I2971" s="28">
        <v>33064.699999999997</v>
      </c>
      <c r="J2971" s="28">
        <v>33064.699999999997</v>
      </c>
    </row>
    <row r="2972" spans="1:10" x14ac:dyDescent="0.25">
      <c r="A2972"/>
      <c r="B2972" s="17"/>
      <c r="C2972" s="19">
        <v>2014</v>
      </c>
      <c r="D2972" s="29" t="s">
        <v>1867</v>
      </c>
      <c r="E2972" s="29" t="s">
        <v>1867</v>
      </c>
      <c r="F2972" s="10">
        <v>457106.69999999995</v>
      </c>
      <c r="G2972" s="10">
        <v>153304</v>
      </c>
      <c r="H2972" s="11" t="s">
        <v>147</v>
      </c>
      <c r="I2972" s="28">
        <v>34175.5</v>
      </c>
      <c r="J2972" s="28">
        <v>33437.599999999999</v>
      </c>
    </row>
    <row r="2973" spans="1:10" x14ac:dyDescent="0.25">
      <c r="A2973"/>
      <c r="B2973" s="17"/>
      <c r="C2973" s="19">
        <v>2015</v>
      </c>
      <c r="D2973" s="33" t="s">
        <v>1867</v>
      </c>
      <c r="E2973" s="33" t="s">
        <v>1867</v>
      </c>
      <c r="F2973" s="10">
        <v>543765.1</v>
      </c>
      <c r="G2973" s="10">
        <v>140894.1</v>
      </c>
      <c r="H2973" s="11" t="s">
        <v>147</v>
      </c>
      <c r="I2973" s="28">
        <v>63328.6</v>
      </c>
      <c r="J2973" s="28">
        <v>63328.6</v>
      </c>
    </row>
    <row r="2974" spans="1:10" x14ac:dyDescent="0.25">
      <c r="A2974"/>
      <c r="B2974" s="17"/>
      <c r="C2974" s="19">
        <v>2016</v>
      </c>
      <c r="D2974" s="30" t="s">
        <v>1868</v>
      </c>
      <c r="E2974" s="10">
        <v>1772228.2</v>
      </c>
      <c r="F2974" s="10">
        <v>1472805.0999999999</v>
      </c>
      <c r="G2974" s="10">
        <v>462715.7</v>
      </c>
      <c r="H2974" s="11" t="s">
        <v>147</v>
      </c>
      <c r="I2974" s="28">
        <v>101764.7</v>
      </c>
      <c r="J2974" s="28">
        <v>101764.7</v>
      </c>
    </row>
    <row r="2975" spans="1:10" x14ac:dyDescent="0.25">
      <c r="A2975"/>
      <c r="B2975" s="17"/>
      <c r="C2975" s="19">
        <v>2017</v>
      </c>
      <c r="D2975" s="30" t="s">
        <v>1868</v>
      </c>
      <c r="E2975" s="10">
        <v>2398100.7999999998</v>
      </c>
      <c r="F2975" s="10">
        <v>1876125.5</v>
      </c>
      <c r="G2975" s="10">
        <v>768813.9</v>
      </c>
      <c r="H2975" s="11" t="s">
        <v>147</v>
      </c>
      <c r="I2975" s="28">
        <v>155282</v>
      </c>
      <c r="J2975" s="28">
        <v>155282</v>
      </c>
    </row>
    <row r="2976" spans="1:10" x14ac:dyDescent="0.25">
      <c r="A2976"/>
      <c r="B2976" s="17"/>
      <c r="C2976" s="19">
        <v>2018</v>
      </c>
      <c r="D2976" s="30" t="s">
        <v>1868</v>
      </c>
      <c r="E2976" s="10">
        <v>3134455.7</v>
      </c>
      <c r="F2976" s="10">
        <v>3254724.9000000004</v>
      </c>
      <c r="G2976" s="10">
        <v>1122465.2</v>
      </c>
      <c r="H2976" s="11" t="s">
        <v>147</v>
      </c>
      <c r="I2976" s="28">
        <v>219221.7</v>
      </c>
      <c r="J2976" s="28">
        <v>216411.6</v>
      </c>
    </row>
    <row r="2977" spans="1:10" x14ac:dyDescent="0.25">
      <c r="A2977" s="22" t="s">
        <v>1030</v>
      </c>
      <c r="B2977" s="17" t="s">
        <v>1031</v>
      </c>
      <c r="C2977" s="19">
        <v>2013</v>
      </c>
      <c r="D2977" s="30" t="s">
        <v>1868</v>
      </c>
      <c r="E2977" s="10">
        <v>1254758.3999999999</v>
      </c>
      <c r="F2977" s="10">
        <v>139771.9</v>
      </c>
      <c r="G2977" s="10">
        <v>94957.799999999988</v>
      </c>
      <c r="H2977" s="11" t="s">
        <v>147</v>
      </c>
      <c r="I2977" s="28">
        <v>6880.9</v>
      </c>
      <c r="J2977" s="28">
        <v>6880.9</v>
      </c>
    </row>
    <row r="2978" spans="1:10" x14ac:dyDescent="0.25">
      <c r="A2978"/>
      <c r="B2978" s="17"/>
      <c r="C2978" s="19">
        <v>2014</v>
      </c>
      <c r="D2978" s="30" t="s">
        <v>1868</v>
      </c>
      <c r="E2978" s="10">
        <v>768491.6</v>
      </c>
      <c r="F2978" s="10">
        <v>181122</v>
      </c>
      <c r="G2978" s="10">
        <v>72496.7</v>
      </c>
      <c r="H2978" s="11" t="s">
        <v>147</v>
      </c>
      <c r="I2978" s="28">
        <v>8376.7999999999993</v>
      </c>
      <c r="J2978" s="28">
        <v>8376.7999999999993</v>
      </c>
    </row>
    <row r="2979" spans="1:10" x14ac:dyDescent="0.25">
      <c r="A2979"/>
      <c r="B2979" s="17"/>
      <c r="C2979" s="19">
        <v>2015</v>
      </c>
      <c r="D2979" s="30" t="s">
        <v>1868</v>
      </c>
      <c r="E2979" s="33" t="s">
        <v>1867</v>
      </c>
      <c r="F2979" s="10">
        <v>429272.69999999995</v>
      </c>
      <c r="G2979" s="10">
        <v>64684.4</v>
      </c>
      <c r="H2979" s="11" t="s">
        <v>147</v>
      </c>
      <c r="I2979" s="33" t="s">
        <v>1867</v>
      </c>
      <c r="J2979" s="28">
        <v>14040.6</v>
      </c>
    </row>
    <row r="2980" spans="1:10" x14ac:dyDescent="0.25">
      <c r="A2980"/>
      <c r="B2980" s="17"/>
      <c r="C2980" s="19">
        <v>2016</v>
      </c>
      <c r="D2980" s="30" t="s">
        <v>1868</v>
      </c>
      <c r="E2980" s="10">
        <v>387822.5</v>
      </c>
      <c r="F2980" s="10">
        <v>588725.20000000007</v>
      </c>
      <c r="G2980" s="10">
        <v>184337.9</v>
      </c>
      <c r="H2980" s="11" t="s">
        <v>147</v>
      </c>
      <c r="I2980" s="33" t="s">
        <v>1867</v>
      </c>
      <c r="J2980" s="28">
        <v>20761.8</v>
      </c>
    </row>
    <row r="2981" spans="1:10" x14ac:dyDescent="0.25">
      <c r="A2981"/>
      <c r="B2981" s="17"/>
      <c r="C2981" s="19">
        <v>2017</v>
      </c>
      <c r="D2981" s="30" t="s">
        <v>1868</v>
      </c>
      <c r="E2981" s="10">
        <v>131050.3</v>
      </c>
      <c r="F2981" s="10">
        <v>665433.70000000007</v>
      </c>
      <c r="G2981" s="10">
        <v>169998.4</v>
      </c>
      <c r="H2981" s="11" t="s">
        <v>147</v>
      </c>
      <c r="I2981" s="28">
        <v>24608.9</v>
      </c>
      <c r="J2981" s="28">
        <v>24608.9</v>
      </c>
    </row>
    <row r="2982" spans="1:10" x14ac:dyDescent="0.25">
      <c r="A2982"/>
      <c r="B2982" s="17"/>
      <c r="C2982" s="19">
        <v>2018</v>
      </c>
      <c r="D2982" s="30" t="s">
        <v>1868</v>
      </c>
      <c r="E2982" s="30" t="s">
        <v>1867</v>
      </c>
      <c r="F2982" s="10">
        <v>948512.5</v>
      </c>
      <c r="G2982" s="30" t="s">
        <v>1867</v>
      </c>
      <c r="H2982" s="11" t="s">
        <v>147</v>
      </c>
      <c r="I2982" s="30" t="s">
        <v>1867</v>
      </c>
      <c r="J2982" s="30" t="s">
        <v>1867</v>
      </c>
    </row>
    <row r="2983" spans="1:10" x14ac:dyDescent="0.25">
      <c r="A2983" s="22" t="s">
        <v>1032</v>
      </c>
      <c r="B2983" s="17" t="s">
        <v>1033</v>
      </c>
      <c r="C2983" s="19">
        <v>2013</v>
      </c>
      <c r="D2983" s="34" t="s">
        <v>1867</v>
      </c>
      <c r="E2983" s="34" t="s">
        <v>1867</v>
      </c>
      <c r="F2983" s="10">
        <v>194524.89999999997</v>
      </c>
      <c r="G2983" s="10">
        <v>89504.8</v>
      </c>
      <c r="H2983" s="11" t="s">
        <v>147</v>
      </c>
      <c r="I2983" s="28">
        <v>26183.8</v>
      </c>
      <c r="J2983" s="28">
        <v>26183.8</v>
      </c>
    </row>
    <row r="2984" spans="1:10" x14ac:dyDescent="0.25">
      <c r="A2984"/>
      <c r="B2984" s="17"/>
      <c r="C2984" s="19">
        <v>2014</v>
      </c>
      <c r="D2984" s="29" t="s">
        <v>1867</v>
      </c>
      <c r="E2984" s="29" t="s">
        <v>1867</v>
      </c>
      <c r="F2984" s="10">
        <v>275984.7</v>
      </c>
      <c r="G2984" s="10">
        <v>80807.3</v>
      </c>
      <c r="H2984" s="11" t="s">
        <v>147</v>
      </c>
      <c r="I2984" s="28">
        <v>25798.7</v>
      </c>
      <c r="J2984" s="28">
        <v>25060.799999999999</v>
      </c>
    </row>
    <row r="2985" spans="1:10" x14ac:dyDescent="0.25">
      <c r="A2985"/>
      <c r="B2985" s="17"/>
      <c r="C2985" s="19">
        <v>2015</v>
      </c>
      <c r="D2985" s="33" t="s">
        <v>1867</v>
      </c>
      <c r="E2985" s="10">
        <v>137966.59999999998</v>
      </c>
      <c r="F2985" s="10">
        <v>114492.40000000002</v>
      </c>
      <c r="G2985" s="10">
        <v>76209.700000000012</v>
      </c>
      <c r="H2985" s="11" t="s">
        <v>147</v>
      </c>
      <c r="I2985" s="33" t="s">
        <v>1867</v>
      </c>
      <c r="J2985" s="28">
        <v>49288</v>
      </c>
    </row>
    <row r="2986" spans="1:10" x14ac:dyDescent="0.25">
      <c r="A2986"/>
      <c r="B2986" s="17"/>
      <c r="C2986" s="19">
        <v>2016</v>
      </c>
      <c r="D2986" s="30" t="s">
        <v>1868</v>
      </c>
      <c r="E2986" s="10">
        <v>1384405.7</v>
      </c>
      <c r="F2986" s="10">
        <v>884079.9</v>
      </c>
      <c r="G2986" s="10">
        <v>278377.8</v>
      </c>
      <c r="H2986" s="11" t="s">
        <v>147</v>
      </c>
      <c r="I2986" s="33" t="s">
        <v>1867</v>
      </c>
      <c r="J2986" s="28">
        <v>81002.899999999994</v>
      </c>
    </row>
    <row r="2987" spans="1:10" x14ac:dyDescent="0.25">
      <c r="A2987"/>
      <c r="B2987" s="17"/>
      <c r="C2987" s="19">
        <v>2017</v>
      </c>
      <c r="D2987" s="30" t="s">
        <v>1868</v>
      </c>
      <c r="E2987" s="10">
        <v>2267050.5</v>
      </c>
      <c r="F2987" s="10">
        <v>1210691.8</v>
      </c>
      <c r="G2987" s="10">
        <v>598815.5</v>
      </c>
      <c r="H2987" s="11" t="s">
        <v>147</v>
      </c>
      <c r="I2987" s="28">
        <v>130673.1</v>
      </c>
      <c r="J2987" s="28">
        <v>130673.1</v>
      </c>
    </row>
    <row r="2988" spans="1:10" x14ac:dyDescent="0.25">
      <c r="A2988"/>
      <c r="B2988" s="17"/>
      <c r="C2988" s="19">
        <v>2018</v>
      </c>
      <c r="D2988" s="30" t="s">
        <v>1868</v>
      </c>
      <c r="E2988" s="30" t="s">
        <v>1867</v>
      </c>
      <c r="F2988" s="10">
        <v>2306212.4</v>
      </c>
      <c r="G2988" s="10">
        <v>889033.2</v>
      </c>
      <c r="H2988" s="11" t="s">
        <v>147</v>
      </c>
      <c r="I2988" s="30" t="s">
        <v>1867</v>
      </c>
      <c r="J2988" s="28">
        <v>177459.5</v>
      </c>
    </row>
    <row r="2989" spans="1:10" x14ac:dyDescent="0.25">
      <c r="A2989" s="20" t="s">
        <v>102</v>
      </c>
      <c r="B2989" s="17" t="s">
        <v>1034</v>
      </c>
      <c r="C2989" s="19">
        <v>2013</v>
      </c>
      <c r="D2989" s="34" t="s">
        <v>1867</v>
      </c>
      <c r="E2989" s="10">
        <v>7792118.4000000004</v>
      </c>
      <c r="F2989" s="34" t="s">
        <v>1867</v>
      </c>
      <c r="G2989" s="10">
        <v>6102989.4000000004</v>
      </c>
      <c r="H2989" s="11" t="s">
        <v>1867</v>
      </c>
      <c r="I2989" s="11" t="s">
        <v>1867</v>
      </c>
      <c r="J2989" s="28">
        <v>1961693.6</v>
      </c>
    </row>
    <row r="2990" spans="1:10" x14ac:dyDescent="0.25">
      <c r="A2990"/>
      <c r="B2990" s="17"/>
      <c r="C2990" s="19">
        <v>2014</v>
      </c>
      <c r="D2990" s="29" t="s">
        <v>1867</v>
      </c>
      <c r="E2990" s="10">
        <v>6235968.7999999998</v>
      </c>
      <c r="F2990" s="10">
        <v>13590615.4014614</v>
      </c>
      <c r="G2990" s="10">
        <v>6412239.0999999996</v>
      </c>
      <c r="H2990" s="11" t="s">
        <v>1867</v>
      </c>
      <c r="I2990" s="11" t="s">
        <v>1867</v>
      </c>
      <c r="J2990" s="28">
        <v>2034557</v>
      </c>
    </row>
    <row r="2991" spans="1:10" x14ac:dyDescent="0.25">
      <c r="A2991"/>
      <c r="B2991" s="17"/>
      <c r="C2991" s="19">
        <v>2015</v>
      </c>
      <c r="D2991" s="30" t="s">
        <v>1868</v>
      </c>
      <c r="E2991" s="33" t="s">
        <v>1867</v>
      </c>
      <c r="F2991" s="33" t="s">
        <v>1867</v>
      </c>
      <c r="G2991" s="10">
        <v>8807798.5999999996</v>
      </c>
      <c r="H2991" s="11" t="s">
        <v>1867</v>
      </c>
      <c r="I2991" s="11" t="s">
        <v>1867</v>
      </c>
      <c r="J2991" s="28">
        <v>3298602.5</v>
      </c>
    </row>
    <row r="2992" spans="1:10" x14ac:dyDescent="0.25">
      <c r="A2992"/>
      <c r="B2992" s="17"/>
      <c r="C2992" s="19">
        <v>2016</v>
      </c>
      <c r="D2992" s="30" t="s">
        <v>1868</v>
      </c>
      <c r="E2992" s="11" t="s">
        <v>1867</v>
      </c>
      <c r="F2992" s="33" t="s">
        <v>1867</v>
      </c>
      <c r="G2992" s="10">
        <v>13697222.5</v>
      </c>
      <c r="H2992" s="11" t="s">
        <v>1867</v>
      </c>
      <c r="I2992" s="11" t="s">
        <v>1867</v>
      </c>
      <c r="J2992" s="28">
        <v>5532895.5</v>
      </c>
    </row>
    <row r="2993" spans="1:10" x14ac:dyDescent="0.25">
      <c r="A2993"/>
      <c r="B2993" s="17"/>
      <c r="C2993" s="19">
        <v>2017</v>
      </c>
      <c r="D2993" s="30" t="s">
        <v>1868</v>
      </c>
      <c r="E2993" s="10">
        <v>14623009.800000001</v>
      </c>
      <c r="F2993" s="10">
        <v>34221392.600000001</v>
      </c>
      <c r="G2993" s="10">
        <v>17418275.100000001</v>
      </c>
      <c r="H2993" s="11" t="s">
        <v>147</v>
      </c>
      <c r="I2993" s="28">
        <v>8343692.5999999996</v>
      </c>
      <c r="J2993" s="28">
        <v>8061008.5999999996</v>
      </c>
    </row>
    <row r="2994" spans="1:10" x14ac:dyDescent="0.25">
      <c r="A2994"/>
      <c r="B2994" s="17"/>
      <c r="C2994" s="19">
        <v>2018</v>
      </c>
      <c r="D2994" s="30" t="s">
        <v>1868</v>
      </c>
      <c r="E2994" s="30" t="s">
        <v>1867</v>
      </c>
      <c r="F2994" s="30" t="s">
        <v>1867</v>
      </c>
      <c r="G2994" s="10">
        <v>18627884.600000001</v>
      </c>
      <c r="H2994" s="11" t="s">
        <v>1867</v>
      </c>
      <c r="I2994" s="11" t="s">
        <v>1867</v>
      </c>
      <c r="J2994" s="28">
        <v>10137549.9</v>
      </c>
    </row>
    <row r="2995" spans="1:10" x14ac:dyDescent="0.25">
      <c r="A2995" s="21" t="s">
        <v>1035</v>
      </c>
      <c r="B2995" s="17" t="s">
        <v>1036</v>
      </c>
      <c r="C2995" s="19">
        <v>2013</v>
      </c>
      <c r="D2995" s="30" t="s">
        <v>1868</v>
      </c>
      <c r="E2995" s="10">
        <v>1172508.2</v>
      </c>
      <c r="F2995" s="10">
        <v>689650.5</v>
      </c>
      <c r="G2995" s="10">
        <v>251794.8</v>
      </c>
      <c r="H2995" s="11" t="s">
        <v>147</v>
      </c>
      <c r="I2995" s="28">
        <v>112214.3</v>
      </c>
      <c r="J2995" s="28">
        <v>107667.8</v>
      </c>
    </row>
    <row r="2996" spans="1:10" x14ac:dyDescent="0.25">
      <c r="A2996"/>
      <c r="B2996" s="17"/>
      <c r="C2996" s="19">
        <v>2014</v>
      </c>
      <c r="D2996" s="29" t="s">
        <v>1867</v>
      </c>
      <c r="E2996" s="29" t="s">
        <v>1867</v>
      </c>
      <c r="F2996" s="10">
        <v>511532.9</v>
      </c>
      <c r="G2996" s="10">
        <v>275213.5</v>
      </c>
      <c r="H2996" s="11" t="s">
        <v>147</v>
      </c>
      <c r="I2996" s="28">
        <v>103804.1</v>
      </c>
      <c r="J2996" s="28">
        <v>103008.3</v>
      </c>
    </row>
    <row r="2997" spans="1:10" x14ac:dyDescent="0.25">
      <c r="A2997"/>
      <c r="B2997" s="17"/>
      <c r="C2997" s="19">
        <v>2015</v>
      </c>
      <c r="D2997" s="30" t="s">
        <v>1868</v>
      </c>
      <c r="E2997" s="10">
        <v>1477384.7999999998</v>
      </c>
      <c r="F2997" s="10">
        <v>495577.3</v>
      </c>
      <c r="G2997" s="10">
        <v>322572.59999999998</v>
      </c>
      <c r="H2997" s="11" t="s">
        <v>147</v>
      </c>
      <c r="I2997" s="28">
        <v>196495.5</v>
      </c>
      <c r="J2997" s="28">
        <v>176110.3</v>
      </c>
    </row>
    <row r="2998" spans="1:10" x14ac:dyDescent="0.25">
      <c r="A2998"/>
      <c r="B2998" s="17"/>
      <c r="C2998" s="19">
        <v>2016</v>
      </c>
      <c r="D2998" s="30" t="s">
        <v>1868</v>
      </c>
      <c r="E2998" s="10">
        <v>2082560</v>
      </c>
      <c r="F2998" s="10">
        <v>1363194.9</v>
      </c>
      <c r="G2998" s="10">
        <v>745805.4</v>
      </c>
      <c r="H2998" s="11" t="s">
        <v>147</v>
      </c>
      <c r="I2998" s="33" t="s">
        <v>1867</v>
      </c>
      <c r="J2998" s="28">
        <v>355646.4</v>
      </c>
    </row>
    <row r="2999" spans="1:10" x14ac:dyDescent="0.25">
      <c r="A2999"/>
      <c r="B2999" s="17"/>
      <c r="C2999" s="19">
        <v>2017</v>
      </c>
      <c r="D2999" s="30" t="s">
        <v>1868</v>
      </c>
      <c r="E2999" s="10">
        <v>1931794</v>
      </c>
      <c r="F2999" s="10">
        <v>1712568.1</v>
      </c>
      <c r="G2999" s="10">
        <v>902317.3</v>
      </c>
      <c r="H2999" s="11" t="s">
        <v>147</v>
      </c>
      <c r="I2999" s="28">
        <v>545744.9</v>
      </c>
      <c r="J2999" s="28">
        <v>532033.6</v>
      </c>
    </row>
    <row r="3000" spans="1:10" x14ac:dyDescent="0.25">
      <c r="A3000"/>
      <c r="B3000" s="17"/>
      <c r="C3000" s="19">
        <v>2018</v>
      </c>
      <c r="D3000" s="30" t="s">
        <v>1868</v>
      </c>
      <c r="E3000" s="10">
        <v>3251125.3</v>
      </c>
      <c r="F3000" s="30" t="s">
        <v>1867</v>
      </c>
      <c r="G3000" s="10">
        <v>901467.39999999991</v>
      </c>
      <c r="H3000" s="11" t="s">
        <v>147</v>
      </c>
      <c r="I3000" s="11" t="s">
        <v>1867</v>
      </c>
      <c r="J3000" s="28">
        <v>676469.6</v>
      </c>
    </row>
    <row r="3001" spans="1:10" x14ac:dyDescent="0.25">
      <c r="A3001" s="22" t="s">
        <v>1037</v>
      </c>
      <c r="B3001" s="17" t="s">
        <v>1038</v>
      </c>
      <c r="C3001" s="19">
        <v>2013</v>
      </c>
      <c r="D3001" s="30" t="s">
        <v>1868</v>
      </c>
      <c r="E3001" s="34" t="s">
        <v>1867</v>
      </c>
      <c r="F3001" s="10">
        <v>207823.7</v>
      </c>
      <c r="G3001" s="10">
        <v>81237</v>
      </c>
      <c r="H3001" s="11" t="s">
        <v>147</v>
      </c>
      <c r="I3001" s="28">
        <v>45021</v>
      </c>
      <c r="J3001" s="28">
        <f>43928.7-0.1</f>
        <v>43928.6</v>
      </c>
    </row>
    <row r="3002" spans="1:10" x14ac:dyDescent="0.25">
      <c r="A3002"/>
      <c r="B3002" s="17"/>
      <c r="C3002" s="19">
        <v>2014</v>
      </c>
      <c r="D3002" s="30" t="s">
        <v>1868</v>
      </c>
      <c r="E3002" s="30" t="s">
        <v>1868</v>
      </c>
      <c r="F3002" s="10">
        <v>163963.1</v>
      </c>
      <c r="G3002" s="10">
        <v>73183.5</v>
      </c>
      <c r="H3002" s="11" t="s">
        <v>147</v>
      </c>
      <c r="I3002" s="28">
        <v>35663.599999999999</v>
      </c>
      <c r="J3002" s="28">
        <v>35479.700000000004</v>
      </c>
    </row>
    <row r="3003" spans="1:10" x14ac:dyDescent="0.25">
      <c r="A3003"/>
      <c r="B3003" s="17"/>
      <c r="C3003" s="19">
        <v>2015</v>
      </c>
      <c r="D3003" s="30" t="s">
        <v>1868</v>
      </c>
      <c r="E3003" s="30" t="s">
        <v>1868</v>
      </c>
      <c r="F3003" s="10">
        <v>265362.90000000002</v>
      </c>
      <c r="G3003" s="10">
        <v>143689.80000000002</v>
      </c>
      <c r="H3003" s="11" t="s">
        <v>147</v>
      </c>
      <c r="I3003" s="28">
        <v>65496.4</v>
      </c>
      <c r="J3003" s="28">
        <f>50908.3-0.1</f>
        <v>50908.200000000004</v>
      </c>
    </row>
    <row r="3004" spans="1:10" x14ac:dyDescent="0.25">
      <c r="A3004"/>
      <c r="B3004" s="17"/>
      <c r="C3004" s="19">
        <v>2016</v>
      </c>
      <c r="D3004" s="30" t="s">
        <v>1868</v>
      </c>
      <c r="E3004" s="10">
        <v>7445.3</v>
      </c>
      <c r="F3004" s="10">
        <v>375271.9</v>
      </c>
      <c r="G3004" s="10">
        <v>167641.60000000001</v>
      </c>
      <c r="H3004" s="11" t="s">
        <v>147</v>
      </c>
      <c r="I3004" s="33" t="s">
        <v>1867</v>
      </c>
      <c r="J3004" s="28">
        <f>85512.5-0.2</f>
        <v>85512.3</v>
      </c>
    </row>
    <row r="3005" spans="1:10" x14ac:dyDescent="0.25">
      <c r="A3005"/>
      <c r="B3005" s="17"/>
      <c r="C3005" s="19">
        <v>2017</v>
      </c>
      <c r="D3005" s="30" t="s">
        <v>1868</v>
      </c>
      <c r="E3005" s="33" t="s">
        <v>1867</v>
      </c>
      <c r="F3005" s="10">
        <v>386803.1</v>
      </c>
      <c r="G3005" s="10">
        <v>243413.3</v>
      </c>
      <c r="H3005" s="11" t="s">
        <v>147</v>
      </c>
      <c r="I3005" s="33" t="s">
        <v>1867</v>
      </c>
      <c r="J3005" s="28">
        <v>154479.1</v>
      </c>
    </row>
    <row r="3006" spans="1:10" x14ac:dyDescent="0.25">
      <c r="A3006"/>
      <c r="B3006" s="17"/>
      <c r="C3006" s="19">
        <v>2018</v>
      </c>
      <c r="D3006" s="30" t="s">
        <v>1868</v>
      </c>
      <c r="E3006" s="30" t="s">
        <v>1867</v>
      </c>
      <c r="F3006" s="10">
        <v>516468.9</v>
      </c>
      <c r="G3006" s="10">
        <v>241945.59999999998</v>
      </c>
      <c r="H3006" s="11" t="s">
        <v>147</v>
      </c>
      <c r="I3006" s="30" t="s">
        <v>1867</v>
      </c>
      <c r="J3006" s="28">
        <v>159883.79999999999</v>
      </c>
    </row>
    <row r="3007" spans="1:10" x14ac:dyDescent="0.25">
      <c r="A3007" s="22" t="s">
        <v>1039</v>
      </c>
      <c r="B3007" s="17" t="s">
        <v>1040</v>
      </c>
      <c r="C3007" s="19">
        <v>2013</v>
      </c>
      <c r="D3007" s="30" t="s">
        <v>1868</v>
      </c>
      <c r="E3007" s="10">
        <v>415100.3</v>
      </c>
      <c r="F3007" s="10">
        <v>246189.1</v>
      </c>
      <c r="G3007" s="10">
        <v>111434.3</v>
      </c>
      <c r="H3007" s="11" t="s">
        <v>147</v>
      </c>
      <c r="I3007" s="28">
        <v>58749.1</v>
      </c>
      <c r="J3007" s="28">
        <v>55295</v>
      </c>
    </row>
    <row r="3008" spans="1:10" x14ac:dyDescent="0.25">
      <c r="A3008"/>
      <c r="B3008" s="17"/>
      <c r="C3008" s="19">
        <v>2014</v>
      </c>
      <c r="D3008" s="30" t="s">
        <v>1868</v>
      </c>
      <c r="E3008" s="10">
        <v>488433.6</v>
      </c>
      <c r="F3008" s="10">
        <v>202569.59999999998</v>
      </c>
      <c r="G3008" s="10">
        <v>155778.1</v>
      </c>
      <c r="H3008" s="11" t="s">
        <v>147</v>
      </c>
      <c r="I3008" s="28">
        <v>61990.3</v>
      </c>
      <c r="J3008" s="28">
        <v>61378.400000000001</v>
      </c>
    </row>
    <row r="3009" spans="1:10" x14ac:dyDescent="0.25">
      <c r="A3009"/>
      <c r="B3009" s="17"/>
      <c r="C3009" s="19">
        <v>2015</v>
      </c>
      <c r="D3009" s="30" t="s">
        <v>1868</v>
      </c>
      <c r="E3009" s="10">
        <v>750686.6</v>
      </c>
      <c r="F3009" s="10">
        <v>190376.8</v>
      </c>
      <c r="G3009" s="10">
        <v>148211</v>
      </c>
      <c r="H3009" s="11" t="s">
        <v>147</v>
      </c>
      <c r="I3009" s="28">
        <v>122861.7</v>
      </c>
      <c r="J3009" s="28">
        <v>117064.7</v>
      </c>
    </row>
    <row r="3010" spans="1:10" x14ac:dyDescent="0.25">
      <c r="A3010"/>
      <c r="B3010" s="17"/>
      <c r="C3010" s="19">
        <v>2016</v>
      </c>
      <c r="D3010" s="30" t="s">
        <v>1868</v>
      </c>
      <c r="E3010" s="10">
        <v>908439.79999999993</v>
      </c>
      <c r="F3010" s="10">
        <v>757217.70000000007</v>
      </c>
      <c r="G3010" s="10">
        <v>412179.4</v>
      </c>
      <c r="H3010" s="11" t="s">
        <v>147</v>
      </c>
      <c r="I3010" s="28">
        <v>256270.1</v>
      </c>
      <c r="J3010" s="28">
        <v>256270.1</v>
      </c>
    </row>
    <row r="3011" spans="1:10" x14ac:dyDescent="0.25">
      <c r="A3011"/>
      <c r="B3011" s="17"/>
      <c r="C3011" s="19">
        <v>2017</v>
      </c>
      <c r="D3011" s="30" t="s">
        <v>1868</v>
      </c>
      <c r="E3011" s="10">
        <v>1285161.8999999999</v>
      </c>
      <c r="F3011" s="10">
        <v>973357.79999999993</v>
      </c>
      <c r="G3011" s="10">
        <v>542967.80000000005</v>
      </c>
      <c r="H3011" s="11" t="s">
        <v>147</v>
      </c>
      <c r="I3011" s="28">
        <v>373848.1</v>
      </c>
      <c r="J3011" s="28">
        <v>360136.8</v>
      </c>
    </row>
    <row r="3012" spans="1:10" x14ac:dyDescent="0.25">
      <c r="A3012"/>
      <c r="B3012" s="17"/>
      <c r="C3012" s="19">
        <v>2018</v>
      </c>
      <c r="D3012" s="30" t="s">
        <v>1868</v>
      </c>
      <c r="E3012" s="10">
        <v>1736409.2</v>
      </c>
      <c r="F3012" s="10">
        <v>1291902</v>
      </c>
      <c r="G3012" s="10">
        <v>617301.19999999995</v>
      </c>
      <c r="H3012" s="11" t="s">
        <v>147</v>
      </c>
      <c r="I3012" s="28">
        <v>499948.7</v>
      </c>
      <c r="J3012" s="28">
        <v>493393.8</v>
      </c>
    </row>
    <row r="3013" spans="1:10" x14ac:dyDescent="0.25">
      <c r="A3013" s="22" t="s">
        <v>1041</v>
      </c>
      <c r="B3013" s="17" t="s">
        <v>1042</v>
      </c>
      <c r="C3013" s="19">
        <v>2013</v>
      </c>
      <c r="D3013" s="30" t="s">
        <v>1868</v>
      </c>
      <c r="E3013" s="34" t="s">
        <v>1867</v>
      </c>
      <c r="F3013" s="10">
        <v>235637.7</v>
      </c>
      <c r="G3013" s="10">
        <v>59123.5</v>
      </c>
      <c r="H3013" s="11" t="s">
        <v>147</v>
      </c>
      <c r="I3013" s="28">
        <v>8444.2000000000007</v>
      </c>
      <c r="J3013" s="28">
        <v>8444.2000000000007</v>
      </c>
    </row>
    <row r="3014" spans="1:10" x14ac:dyDescent="0.25">
      <c r="A3014"/>
      <c r="B3014" s="17"/>
      <c r="C3014" s="19">
        <v>2014</v>
      </c>
      <c r="D3014" s="29" t="s">
        <v>1867</v>
      </c>
      <c r="E3014" s="29" t="s">
        <v>1867</v>
      </c>
      <c r="F3014" s="10">
        <v>145000.20000000001</v>
      </c>
      <c r="G3014" s="10">
        <v>46251.899999999994</v>
      </c>
      <c r="H3014" s="11" t="s">
        <v>147</v>
      </c>
      <c r="I3014" s="28">
        <v>6150.2</v>
      </c>
      <c r="J3014" s="28">
        <v>6150.2</v>
      </c>
    </row>
    <row r="3015" spans="1:10" x14ac:dyDescent="0.25">
      <c r="A3015"/>
      <c r="B3015" s="17"/>
      <c r="C3015" s="19">
        <v>2015</v>
      </c>
      <c r="D3015" s="30" t="s">
        <v>1868</v>
      </c>
      <c r="E3015" s="10">
        <v>726698.2</v>
      </c>
      <c r="F3015" s="10">
        <v>39837.599999999999</v>
      </c>
      <c r="G3015" s="10">
        <v>30671.800000000003</v>
      </c>
      <c r="H3015" s="11" t="s">
        <v>147</v>
      </c>
      <c r="I3015" s="28">
        <v>8137.4</v>
      </c>
      <c r="J3015" s="28">
        <v>8137.4</v>
      </c>
    </row>
    <row r="3016" spans="1:10" x14ac:dyDescent="0.25">
      <c r="A3016"/>
      <c r="B3016" s="17"/>
      <c r="C3016" s="19">
        <v>2016</v>
      </c>
      <c r="D3016" s="30" t="s">
        <v>1868</v>
      </c>
      <c r="E3016" s="10">
        <v>1166674.8999999999</v>
      </c>
      <c r="F3016" s="10">
        <v>230705.3</v>
      </c>
      <c r="G3016" s="10">
        <v>165984.4</v>
      </c>
      <c r="H3016" s="11" t="s">
        <v>147</v>
      </c>
      <c r="I3016" s="28">
        <v>13864</v>
      </c>
      <c r="J3016" s="28">
        <v>13864</v>
      </c>
    </row>
    <row r="3017" spans="1:10" x14ac:dyDescent="0.25">
      <c r="A3017"/>
      <c r="B3017" s="17"/>
      <c r="C3017" s="19">
        <v>2017</v>
      </c>
      <c r="D3017" s="30" t="s">
        <v>1868</v>
      </c>
      <c r="E3017" s="33" t="s">
        <v>1867</v>
      </c>
      <c r="F3017" s="10">
        <v>352407.2</v>
      </c>
      <c r="G3017" s="10">
        <v>115936.2</v>
      </c>
      <c r="H3017" s="11" t="s">
        <v>147</v>
      </c>
      <c r="I3017" s="33" t="s">
        <v>1867</v>
      </c>
      <c r="J3017" s="28">
        <v>17417.7</v>
      </c>
    </row>
    <row r="3018" spans="1:10" x14ac:dyDescent="0.25">
      <c r="A3018"/>
      <c r="B3018" s="17"/>
      <c r="C3018" s="19">
        <v>2018</v>
      </c>
      <c r="D3018" s="30" t="s">
        <v>1868</v>
      </c>
      <c r="E3018" s="30" t="s">
        <v>1867</v>
      </c>
      <c r="F3018" s="10">
        <v>155951.5</v>
      </c>
      <c r="G3018" s="30" t="s">
        <v>1867</v>
      </c>
      <c r="H3018" s="11" t="s">
        <v>147</v>
      </c>
      <c r="I3018" s="30" t="s">
        <v>1867</v>
      </c>
      <c r="J3018" s="30" t="s">
        <v>1867</v>
      </c>
    </row>
    <row r="3019" spans="1:10" x14ac:dyDescent="0.25">
      <c r="A3019" s="21" t="s">
        <v>1043</v>
      </c>
      <c r="B3019" s="17" t="s">
        <v>1044</v>
      </c>
      <c r="C3019" s="19">
        <v>2013</v>
      </c>
      <c r="D3019" s="34" t="s">
        <v>1867</v>
      </c>
      <c r="E3019" s="10">
        <v>5074159.0999999996</v>
      </c>
      <c r="F3019" s="34" t="s">
        <v>1867</v>
      </c>
      <c r="G3019" s="10">
        <v>3756289.1999999997</v>
      </c>
      <c r="H3019" s="11" t="s">
        <v>1867</v>
      </c>
      <c r="I3019" s="11" t="s">
        <v>1867</v>
      </c>
      <c r="J3019" s="28">
        <v>824207.9</v>
      </c>
    </row>
    <row r="3020" spans="1:10" x14ac:dyDescent="0.25">
      <c r="A3020"/>
      <c r="B3020" s="17"/>
      <c r="C3020" s="19">
        <v>2014</v>
      </c>
      <c r="D3020" s="30" t="s">
        <v>1868</v>
      </c>
      <c r="E3020" s="10">
        <v>3731270.5</v>
      </c>
      <c r="F3020" s="10">
        <v>9228713.3000000007</v>
      </c>
      <c r="G3020" s="10">
        <v>4077879.0999999996</v>
      </c>
      <c r="H3020" s="11" t="s">
        <v>147</v>
      </c>
      <c r="I3020" s="28">
        <v>922280</v>
      </c>
      <c r="J3020" s="28">
        <v>885886.3</v>
      </c>
    </row>
    <row r="3021" spans="1:10" x14ac:dyDescent="0.25">
      <c r="A3021"/>
      <c r="B3021" s="17"/>
      <c r="C3021" s="19">
        <v>2015</v>
      </c>
      <c r="D3021" s="30" t="s">
        <v>1868</v>
      </c>
      <c r="E3021" s="33" t="s">
        <v>1867</v>
      </c>
      <c r="F3021" s="33" t="s">
        <v>1867</v>
      </c>
      <c r="G3021" s="10">
        <v>5521126.2000000002</v>
      </c>
      <c r="H3021" s="11" t="s">
        <v>1867</v>
      </c>
      <c r="I3021" s="11" t="s">
        <v>1867</v>
      </c>
      <c r="J3021" s="28">
        <v>1473484.6</v>
      </c>
    </row>
    <row r="3022" spans="1:10" x14ac:dyDescent="0.25">
      <c r="A3022"/>
      <c r="B3022" s="17"/>
      <c r="C3022" s="19">
        <v>2016</v>
      </c>
      <c r="D3022" s="30" t="s">
        <v>1868</v>
      </c>
      <c r="E3022" s="11" t="s">
        <v>1867</v>
      </c>
      <c r="F3022" s="33" t="s">
        <v>1867</v>
      </c>
      <c r="G3022" s="10">
        <v>8375596.2999999989</v>
      </c>
      <c r="H3022" s="11" t="s">
        <v>1867</v>
      </c>
      <c r="I3022" s="11" t="s">
        <v>1867</v>
      </c>
      <c r="J3022" s="28">
        <v>2432569.1</v>
      </c>
    </row>
    <row r="3023" spans="1:10" x14ac:dyDescent="0.25">
      <c r="A3023"/>
      <c r="B3023" s="17"/>
      <c r="C3023" s="19">
        <v>2017</v>
      </c>
      <c r="D3023" s="30" t="s">
        <v>1868</v>
      </c>
      <c r="E3023" s="10">
        <v>9378723.4000000004</v>
      </c>
      <c r="F3023" s="10">
        <v>22172316.100000001</v>
      </c>
      <c r="G3023" s="10">
        <v>10498846.699999999</v>
      </c>
      <c r="H3023" s="11" t="s">
        <v>147</v>
      </c>
      <c r="I3023" s="28">
        <v>3784901.3</v>
      </c>
      <c r="J3023" s="28">
        <v>3622525.5</v>
      </c>
    </row>
    <row r="3024" spans="1:10" x14ac:dyDescent="0.25">
      <c r="A3024"/>
      <c r="B3024" s="17"/>
      <c r="C3024" s="19">
        <v>2018</v>
      </c>
      <c r="D3024" s="30" t="s">
        <v>1868</v>
      </c>
      <c r="E3024" s="30" t="s">
        <v>1867</v>
      </c>
      <c r="F3024" s="30" t="s">
        <v>1867</v>
      </c>
      <c r="G3024" s="10">
        <v>10409743.199999999</v>
      </c>
      <c r="H3024" s="11" t="s">
        <v>1867</v>
      </c>
      <c r="I3024" s="11" t="s">
        <v>1867</v>
      </c>
      <c r="J3024" s="28">
        <v>4767244.0999999996</v>
      </c>
    </row>
    <row r="3025" spans="1:10" x14ac:dyDescent="0.25">
      <c r="A3025" s="22" t="s">
        <v>1045</v>
      </c>
      <c r="B3025" s="17" t="s">
        <v>1046</v>
      </c>
      <c r="C3025" s="19">
        <v>2013</v>
      </c>
      <c r="D3025" s="30" t="s">
        <v>1868</v>
      </c>
      <c r="E3025" s="10">
        <v>3017281.4</v>
      </c>
      <c r="F3025" s="10">
        <v>4936499.6000000006</v>
      </c>
      <c r="G3025" s="10">
        <v>1763219.1</v>
      </c>
      <c r="H3025" s="11" t="s">
        <v>147</v>
      </c>
      <c r="I3025" s="28">
        <v>385146.9</v>
      </c>
      <c r="J3025" s="28">
        <f>361685.4-1.3</f>
        <v>361684.10000000003</v>
      </c>
    </row>
    <row r="3026" spans="1:10" x14ac:dyDescent="0.25">
      <c r="A3026"/>
      <c r="B3026" s="17"/>
      <c r="C3026" s="19">
        <v>2014</v>
      </c>
      <c r="D3026" s="30" t="s">
        <v>1868</v>
      </c>
      <c r="E3026" s="10">
        <v>2009981</v>
      </c>
      <c r="F3026" s="10">
        <v>4077783.9999999995</v>
      </c>
      <c r="G3026" s="10">
        <v>1669531.1</v>
      </c>
      <c r="H3026" s="11" t="s">
        <v>147</v>
      </c>
      <c r="I3026" s="28">
        <v>407959.4</v>
      </c>
      <c r="J3026" s="28">
        <v>389473.3</v>
      </c>
    </row>
    <row r="3027" spans="1:10" x14ac:dyDescent="0.25">
      <c r="A3027"/>
      <c r="B3027" s="17"/>
      <c r="C3027" s="19">
        <v>2015</v>
      </c>
      <c r="D3027" s="30" t="s">
        <v>1868</v>
      </c>
      <c r="E3027" s="10">
        <v>2067003.8</v>
      </c>
      <c r="F3027" s="10">
        <v>5310646.4000000004</v>
      </c>
      <c r="G3027" s="10">
        <v>2384092.1</v>
      </c>
      <c r="H3027" s="11" t="s">
        <v>147</v>
      </c>
      <c r="I3027" s="28">
        <v>697165.5</v>
      </c>
      <c r="J3027" s="28">
        <v>682449.5</v>
      </c>
    </row>
    <row r="3028" spans="1:10" x14ac:dyDescent="0.25">
      <c r="A3028"/>
      <c r="B3028" s="17"/>
      <c r="C3028" s="19">
        <v>2016</v>
      </c>
      <c r="D3028" s="30" t="s">
        <v>1868</v>
      </c>
      <c r="E3028" s="11" t="s">
        <v>1867</v>
      </c>
      <c r="F3028" s="33" t="s">
        <v>1867</v>
      </c>
      <c r="G3028" s="10">
        <v>3663038.9</v>
      </c>
      <c r="H3028" s="11" t="s">
        <v>1867</v>
      </c>
      <c r="I3028" s="11" t="s">
        <v>1867</v>
      </c>
      <c r="J3028" s="28">
        <v>1133324.5</v>
      </c>
    </row>
    <row r="3029" spans="1:10" x14ac:dyDescent="0.25">
      <c r="A3029"/>
      <c r="B3029" s="17"/>
      <c r="C3029" s="19">
        <v>2017</v>
      </c>
      <c r="D3029" s="30" t="s">
        <v>1868</v>
      </c>
      <c r="E3029" s="10">
        <v>3676700.6</v>
      </c>
      <c r="F3029" s="10">
        <v>9841655.3000000007</v>
      </c>
      <c r="G3029" s="10">
        <v>4775782.0999999996</v>
      </c>
      <c r="H3029" s="11" t="s">
        <v>147</v>
      </c>
      <c r="I3029" s="28">
        <v>1772238.9</v>
      </c>
      <c r="J3029" s="28">
        <v>1734082.6</v>
      </c>
    </row>
    <row r="3030" spans="1:10" x14ac:dyDescent="0.25">
      <c r="A3030"/>
      <c r="B3030" s="17"/>
      <c r="C3030" s="19">
        <v>2018</v>
      </c>
      <c r="D3030" s="30" t="s">
        <v>1868</v>
      </c>
      <c r="E3030" s="10">
        <v>6055491</v>
      </c>
      <c r="F3030" s="10">
        <v>10404343.100000001</v>
      </c>
      <c r="G3030" s="10">
        <v>4334075.1999999993</v>
      </c>
      <c r="H3030" s="11" t="s">
        <v>147</v>
      </c>
      <c r="I3030" s="28">
        <v>2404644.7000000002</v>
      </c>
      <c r="J3030" s="28">
        <v>2357240.2999999998</v>
      </c>
    </row>
    <row r="3031" spans="1:10" x14ac:dyDescent="0.25">
      <c r="A3031" s="22" t="s">
        <v>1047</v>
      </c>
      <c r="B3031" s="17" t="s">
        <v>1048</v>
      </c>
      <c r="C3031" s="19">
        <v>2013</v>
      </c>
      <c r="D3031" s="30" t="s">
        <v>1868</v>
      </c>
      <c r="E3031" s="34" t="s">
        <v>1867</v>
      </c>
      <c r="F3031" s="34" t="s">
        <v>1867</v>
      </c>
      <c r="G3031" s="10">
        <v>1553527.2000000002</v>
      </c>
      <c r="H3031" s="11" t="s">
        <v>1867</v>
      </c>
      <c r="I3031" s="11" t="s">
        <v>1867</v>
      </c>
      <c r="J3031" s="28">
        <v>323480.40000000002</v>
      </c>
    </row>
    <row r="3032" spans="1:10" x14ac:dyDescent="0.25">
      <c r="A3032"/>
      <c r="B3032" s="17"/>
      <c r="C3032" s="19">
        <v>2014</v>
      </c>
      <c r="D3032" s="30" t="s">
        <v>1868</v>
      </c>
      <c r="E3032" s="10">
        <v>696541.3</v>
      </c>
      <c r="F3032" s="10">
        <v>3708015.2</v>
      </c>
      <c r="G3032" s="10">
        <v>1873662.2999999998</v>
      </c>
      <c r="H3032" s="11" t="s">
        <v>147</v>
      </c>
      <c r="I3032" s="28">
        <v>350136.2</v>
      </c>
      <c r="J3032" s="28">
        <v>333432.59999999998</v>
      </c>
    </row>
    <row r="3033" spans="1:10" x14ac:dyDescent="0.25">
      <c r="A3033"/>
      <c r="B3033" s="17"/>
      <c r="C3033" s="19">
        <v>2015</v>
      </c>
      <c r="D3033" s="30" t="s">
        <v>1868</v>
      </c>
      <c r="E3033" s="33" t="s">
        <v>1867</v>
      </c>
      <c r="F3033" s="33" t="s">
        <v>1867</v>
      </c>
      <c r="G3033" s="10">
        <v>2385048.2000000002</v>
      </c>
      <c r="H3033" s="11" t="s">
        <v>1867</v>
      </c>
      <c r="I3033" s="11" t="s">
        <v>1867</v>
      </c>
      <c r="J3033" s="28">
        <v>505829.2</v>
      </c>
    </row>
    <row r="3034" spans="1:10" x14ac:dyDescent="0.25">
      <c r="A3034"/>
      <c r="B3034" s="17"/>
      <c r="C3034" s="19">
        <v>2016</v>
      </c>
      <c r="D3034" s="30" t="s">
        <v>1868</v>
      </c>
      <c r="E3034" s="11" t="s">
        <v>1867</v>
      </c>
      <c r="F3034" s="33" t="s">
        <v>1867</v>
      </c>
      <c r="G3034" s="10">
        <v>3547477.6</v>
      </c>
      <c r="H3034" s="11" t="s">
        <v>1867</v>
      </c>
      <c r="I3034" s="11" t="s">
        <v>1867</v>
      </c>
      <c r="J3034" s="28">
        <v>817511.6</v>
      </c>
    </row>
    <row r="3035" spans="1:10" x14ac:dyDescent="0.25">
      <c r="A3035"/>
      <c r="B3035" s="17"/>
      <c r="C3035" s="19">
        <v>2017</v>
      </c>
      <c r="D3035" s="30" t="s">
        <v>1868</v>
      </c>
      <c r="E3035" s="10">
        <v>1679878.6</v>
      </c>
      <c r="F3035" s="10">
        <v>8097720.7999999998</v>
      </c>
      <c r="G3035" s="10">
        <v>3936742.3000000003</v>
      </c>
      <c r="H3035" s="11" t="s">
        <v>147</v>
      </c>
      <c r="I3035" s="28">
        <v>1253940.3</v>
      </c>
      <c r="J3035" s="28">
        <v>1184411.6000000001</v>
      </c>
    </row>
    <row r="3036" spans="1:10" x14ac:dyDescent="0.25">
      <c r="A3036"/>
      <c r="B3036" s="17"/>
      <c r="C3036" s="19">
        <v>2018</v>
      </c>
      <c r="D3036" s="30" t="s">
        <v>1868</v>
      </c>
      <c r="E3036" s="30" t="s">
        <v>1867</v>
      </c>
      <c r="F3036" s="30" t="s">
        <v>1867</v>
      </c>
      <c r="G3036" s="10">
        <v>3519588.2</v>
      </c>
      <c r="H3036" s="11" t="s">
        <v>1867</v>
      </c>
      <c r="I3036" s="11" t="s">
        <v>1867</v>
      </c>
      <c r="J3036" s="28">
        <v>1513429</v>
      </c>
    </row>
    <row r="3037" spans="1:10" x14ac:dyDescent="0.25">
      <c r="A3037" s="22" t="s">
        <v>1049</v>
      </c>
      <c r="B3037" s="17" t="s">
        <v>1050</v>
      </c>
      <c r="C3037" s="19">
        <v>2013</v>
      </c>
      <c r="D3037" s="34" t="s">
        <v>1867</v>
      </c>
      <c r="E3037" s="34" t="s">
        <v>1867</v>
      </c>
      <c r="F3037" s="10">
        <v>1611548.2</v>
      </c>
      <c r="G3037" s="10">
        <v>439542.9</v>
      </c>
      <c r="H3037" s="11" t="s">
        <v>147</v>
      </c>
      <c r="I3037" s="28">
        <v>139043.4</v>
      </c>
      <c r="J3037" s="28">
        <v>139043.4</v>
      </c>
    </row>
    <row r="3038" spans="1:10" x14ac:dyDescent="0.25">
      <c r="A3038"/>
      <c r="B3038" s="17"/>
      <c r="C3038" s="19">
        <v>2014</v>
      </c>
      <c r="D3038" s="30" t="s">
        <v>1868</v>
      </c>
      <c r="E3038" s="10">
        <v>1024748.2</v>
      </c>
      <c r="F3038" s="10">
        <v>1442914.0999999999</v>
      </c>
      <c r="G3038" s="10">
        <v>534685.69999999995</v>
      </c>
      <c r="H3038" s="11" t="s">
        <v>147</v>
      </c>
      <c r="I3038" s="28">
        <v>164184.4</v>
      </c>
      <c r="J3038" s="28">
        <v>162980.4</v>
      </c>
    </row>
    <row r="3039" spans="1:10" x14ac:dyDescent="0.25">
      <c r="A3039"/>
      <c r="B3039" s="17"/>
      <c r="C3039" s="19">
        <v>2015</v>
      </c>
      <c r="D3039" s="30" t="s">
        <v>1868</v>
      </c>
      <c r="E3039" s="10">
        <v>1230622</v>
      </c>
      <c r="F3039" s="10">
        <v>1715001.7</v>
      </c>
      <c r="G3039" s="10">
        <v>751985.9</v>
      </c>
      <c r="H3039" s="11" t="s">
        <v>147</v>
      </c>
      <c r="I3039" s="28">
        <v>293169.7</v>
      </c>
      <c r="J3039" s="28">
        <v>285205.90000000002</v>
      </c>
    </row>
    <row r="3040" spans="1:10" x14ac:dyDescent="0.25">
      <c r="A3040"/>
      <c r="B3040" s="17"/>
      <c r="C3040" s="19">
        <v>2016</v>
      </c>
      <c r="D3040" s="30" t="s">
        <v>1868</v>
      </c>
      <c r="E3040" s="10">
        <v>1937303.3</v>
      </c>
      <c r="F3040" s="10">
        <v>2748226.7</v>
      </c>
      <c r="G3040" s="10">
        <v>1165079.8</v>
      </c>
      <c r="H3040" s="11" t="s">
        <v>147</v>
      </c>
      <c r="I3040" s="28">
        <v>514982</v>
      </c>
      <c r="J3040" s="28">
        <v>481733</v>
      </c>
    </row>
    <row r="3041" spans="1:10" x14ac:dyDescent="0.25">
      <c r="A3041"/>
      <c r="B3041" s="17"/>
      <c r="C3041" s="19">
        <v>2017</v>
      </c>
      <c r="D3041" s="30" t="s">
        <v>1868</v>
      </c>
      <c r="E3041" s="10">
        <v>4022144.2</v>
      </c>
      <c r="F3041" s="10">
        <v>4232940</v>
      </c>
      <c r="G3041" s="10">
        <v>1786322.3</v>
      </c>
      <c r="H3041" s="11" t="s">
        <v>147</v>
      </c>
      <c r="I3041" s="28">
        <v>758722.1</v>
      </c>
      <c r="J3041" s="28">
        <v>704031.3</v>
      </c>
    </row>
    <row r="3042" spans="1:10" x14ac:dyDescent="0.25">
      <c r="A3042"/>
      <c r="B3042" s="17"/>
      <c r="C3042" s="19">
        <v>2018</v>
      </c>
      <c r="D3042" s="30" t="s">
        <v>1868</v>
      </c>
      <c r="E3042" s="10">
        <v>5185532.8</v>
      </c>
      <c r="F3042" s="10">
        <v>6010426</v>
      </c>
      <c r="G3042" s="10">
        <v>2556079.7999999998</v>
      </c>
      <c r="H3042" s="11" t="s">
        <v>147</v>
      </c>
      <c r="I3042" s="28">
        <v>952201.1</v>
      </c>
      <c r="J3042" s="28">
        <v>896574.8</v>
      </c>
    </row>
    <row r="3043" spans="1:10" x14ac:dyDescent="0.25">
      <c r="A3043" s="21" t="s">
        <v>1051</v>
      </c>
      <c r="B3043" s="17" t="s">
        <v>1052</v>
      </c>
      <c r="C3043" s="19">
        <v>2013</v>
      </c>
      <c r="D3043" s="30" t="s">
        <v>1868</v>
      </c>
      <c r="E3043" s="10">
        <v>36533</v>
      </c>
      <c r="F3043" s="10">
        <v>1499713.5</v>
      </c>
      <c r="G3043" s="10">
        <v>1075586.1000000001</v>
      </c>
      <c r="H3043" s="11" t="s">
        <v>147</v>
      </c>
      <c r="I3043" s="28">
        <v>804917.8</v>
      </c>
      <c r="J3043" s="28">
        <v>771599.4</v>
      </c>
    </row>
    <row r="3044" spans="1:10" x14ac:dyDescent="0.25">
      <c r="A3044"/>
      <c r="B3044" s="17"/>
      <c r="C3044" s="19">
        <v>2014</v>
      </c>
      <c r="D3044" s="30" t="s">
        <v>1868</v>
      </c>
      <c r="E3044" s="29" t="s">
        <v>1867</v>
      </c>
      <c r="F3044" s="10">
        <v>1689774.2014613999</v>
      </c>
      <c r="G3044" s="10">
        <v>1181792.7000000002</v>
      </c>
      <c r="H3044" s="11" t="s">
        <v>1867</v>
      </c>
      <c r="I3044" s="11" t="s">
        <v>1867</v>
      </c>
      <c r="J3044" s="28">
        <v>771077.3</v>
      </c>
    </row>
    <row r="3045" spans="1:10" x14ac:dyDescent="0.25">
      <c r="A3045"/>
      <c r="B3045" s="17"/>
      <c r="C3045" s="19">
        <v>2015</v>
      </c>
      <c r="D3045" s="30" t="s">
        <v>1868</v>
      </c>
      <c r="E3045" s="10">
        <v>101774.20000000001</v>
      </c>
      <c r="F3045" s="10">
        <v>2143451.6</v>
      </c>
      <c r="G3045" s="10">
        <v>1583303.1</v>
      </c>
      <c r="H3045" s="11" t="s">
        <v>147</v>
      </c>
      <c r="I3045" s="28">
        <v>1153391.2</v>
      </c>
      <c r="J3045" s="28">
        <v>1091560.6000000001</v>
      </c>
    </row>
    <row r="3046" spans="1:10" x14ac:dyDescent="0.25">
      <c r="A3046"/>
      <c r="B3046" s="17"/>
      <c r="C3046" s="19">
        <v>2016</v>
      </c>
      <c r="D3046" s="30" t="s">
        <v>1868</v>
      </c>
      <c r="E3046" s="10">
        <v>80739</v>
      </c>
      <c r="F3046" s="10">
        <v>3518544.7</v>
      </c>
      <c r="G3046" s="10">
        <v>2658928.9</v>
      </c>
      <c r="H3046" s="11" t="s">
        <v>147</v>
      </c>
      <c r="I3046" s="33" t="s">
        <v>1867</v>
      </c>
      <c r="J3046" s="28">
        <v>1874031</v>
      </c>
    </row>
    <row r="3047" spans="1:10" x14ac:dyDescent="0.25">
      <c r="A3047"/>
      <c r="B3047" s="17"/>
      <c r="C3047" s="19">
        <v>2017</v>
      </c>
      <c r="D3047" s="30" t="s">
        <v>1868</v>
      </c>
      <c r="E3047" s="10">
        <v>285549.09999999998</v>
      </c>
      <c r="F3047" s="10">
        <v>4861313.5</v>
      </c>
      <c r="G3047" s="10">
        <v>3363358.2</v>
      </c>
      <c r="H3047" s="11" t="s">
        <v>147</v>
      </c>
      <c r="I3047" s="28">
        <v>2671973.7000000002</v>
      </c>
      <c r="J3047" s="28">
        <v>2586769.4</v>
      </c>
    </row>
    <row r="3048" spans="1:10" x14ac:dyDescent="0.25">
      <c r="A3048"/>
      <c r="B3048" s="17"/>
      <c r="C3048" s="19">
        <v>2018</v>
      </c>
      <c r="D3048" s="30" t="s">
        <v>1868</v>
      </c>
      <c r="E3048" s="10">
        <v>412213</v>
      </c>
      <c r="F3048" s="10">
        <v>6068330.1999999993</v>
      </c>
      <c r="G3048" s="10">
        <v>4362654.5999999996</v>
      </c>
      <c r="H3048" s="11" t="s">
        <v>147</v>
      </c>
      <c r="I3048" s="28">
        <v>3170464.9</v>
      </c>
      <c r="J3048" s="28">
        <v>3049607.6</v>
      </c>
    </row>
    <row r="3049" spans="1:10" x14ac:dyDescent="0.25">
      <c r="A3049" s="22" t="s">
        <v>1053</v>
      </c>
      <c r="B3049" s="17" t="s">
        <v>1054</v>
      </c>
      <c r="C3049" s="19">
        <v>2013</v>
      </c>
      <c r="D3049" s="30" t="s">
        <v>1868</v>
      </c>
      <c r="E3049" s="30" t="s">
        <v>1868</v>
      </c>
      <c r="F3049" s="10">
        <v>382486.39999999997</v>
      </c>
      <c r="G3049" s="10">
        <v>285189.8</v>
      </c>
      <c r="H3049" s="11" t="s">
        <v>147</v>
      </c>
      <c r="I3049" s="28">
        <v>223868.3</v>
      </c>
      <c r="J3049" s="28">
        <v>214457.1</v>
      </c>
    </row>
    <row r="3050" spans="1:10" x14ac:dyDescent="0.25">
      <c r="A3050"/>
      <c r="B3050" s="17"/>
      <c r="C3050" s="19">
        <v>2014</v>
      </c>
      <c r="D3050" s="30" t="s">
        <v>1868</v>
      </c>
      <c r="E3050" s="29" t="s">
        <v>1867</v>
      </c>
      <c r="F3050" s="10">
        <v>369625.59999999998</v>
      </c>
      <c r="G3050" s="10">
        <v>272280.2</v>
      </c>
      <c r="H3050" s="11" t="s">
        <v>147</v>
      </c>
      <c r="I3050" s="29" t="s">
        <v>1867</v>
      </c>
      <c r="J3050" s="28">
        <v>208327.80000000002</v>
      </c>
    </row>
    <row r="3051" spans="1:10" x14ac:dyDescent="0.25">
      <c r="A3051"/>
      <c r="B3051" s="17"/>
      <c r="C3051" s="19">
        <v>2015</v>
      </c>
      <c r="D3051" s="30" t="s">
        <v>1868</v>
      </c>
      <c r="E3051" s="33" t="s">
        <v>1867</v>
      </c>
      <c r="F3051" s="10">
        <v>559389</v>
      </c>
      <c r="G3051" s="10">
        <v>411652</v>
      </c>
      <c r="H3051" s="11" t="s">
        <v>147</v>
      </c>
      <c r="I3051" s="33" t="s">
        <v>1867</v>
      </c>
      <c r="J3051" s="28">
        <f>309806.9-5</f>
        <v>309801.90000000002</v>
      </c>
    </row>
    <row r="3052" spans="1:10" x14ac:dyDescent="0.25">
      <c r="A3052"/>
      <c r="B3052" s="17"/>
      <c r="C3052" s="19">
        <v>2016</v>
      </c>
      <c r="D3052" s="30" t="s">
        <v>1868</v>
      </c>
      <c r="E3052" s="10">
        <v>80739</v>
      </c>
      <c r="F3052" s="10">
        <v>846176.7</v>
      </c>
      <c r="G3052" s="10">
        <v>723437.1</v>
      </c>
      <c r="H3052" s="11" t="s">
        <v>147</v>
      </c>
      <c r="I3052" s="33" t="s">
        <v>1867</v>
      </c>
      <c r="J3052" s="28">
        <f>525768-0.1</f>
        <v>525767.9</v>
      </c>
    </row>
    <row r="3053" spans="1:10" x14ac:dyDescent="0.25">
      <c r="A3053"/>
      <c r="B3053" s="17"/>
      <c r="C3053" s="19">
        <v>2017</v>
      </c>
      <c r="D3053" s="30" t="s">
        <v>1868</v>
      </c>
      <c r="E3053" s="33" t="s">
        <v>1867</v>
      </c>
      <c r="F3053" s="10">
        <v>1014856.1</v>
      </c>
      <c r="G3053" s="10">
        <v>867671.60000000009</v>
      </c>
      <c r="H3053" s="11" t="s">
        <v>147</v>
      </c>
      <c r="I3053" s="33" t="s">
        <v>1867</v>
      </c>
      <c r="J3053" s="28">
        <v>733213.8</v>
      </c>
    </row>
    <row r="3054" spans="1:10" x14ac:dyDescent="0.25">
      <c r="A3054"/>
      <c r="B3054" s="17"/>
      <c r="C3054" s="19">
        <v>2018</v>
      </c>
      <c r="D3054" s="30" t="s">
        <v>1868</v>
      </c>
      <c r="E3054" s="30" t="s">
        <v>1867</v>
      </c>
      <c r="F3054" s="10">
        <v>1234293.2999999998</v>
      </c>
      <c r="G3054" s="10">
        <v>1119628.3</v>
      </c>
      <c r="H3054" s="11" t="s">
        <v>147</v>
      </c>
      <c r="I3054" s="30" t="s">
        <v>1867</v>
      </c>
      <c r="J3054" s="28">
        <v>875638.5</v>
      </c>
    </row>
    <row r="3055" spans="1:10" x14ac:dyDescent="0.25">
      <c r="A3055" s="22" t="s">
        <v>1055</v>
      </c>
      <c r="B3055" s="17" t="s">
        <v>1056</v>
      </c>
      <c r="C3055" s="19">
        <v>2013</v>
      </c>
      <c r="D3055" s="30" t="s">
        <v>1868</v>
      </c>
      <c r="E3055" s="30" t="s">
        <v>1868</v>
      </c>
      <c r="F3055" s="10">
        <v>244767.7</v>
      </c>
      <c r="G3055" s="10">
        <v>171791.2</v>
      </c>
      <c r="H3055" s="11" t="s">
        <v>147</v>
      </c>
      <c r="I3055" s="28">
        <v>144454.70000000001</v>
      </c>
      <c r="J3055" s="28">
        <v>136124.1</v>
      </c>
    </row>
    <row r="3056" spans="1:10" x14ac:dyDescent="0.25">
      <c r="A3056"/>
      <c r="B3056" s="17"/>
      <c r="C3056" s="19">
        <v>2014</v>
      </c>
      <c r="D3056" s="30" t="s">
        <v>1868</v>
      </c>
      <c r="E3056" s="29" t="s">
        <v>1867</v>
      </c>
      <c r="F3056" s="10">
        <v>207054.59999999998</v>
      </c>
      <c r="G3056" s="10">
        <v>177162.90000000002</v>
      </c>
      <c r="H3056" s="11" t="s">
        <v>1867</v>
      </c>
      <c r="I3056" s="11" t="s">
        <v>1867</v>
      </c>
      <c r="J3056" s="28">
        <v>142821.70000000001</v>
      </c>
    </row>
    <row r="3057" spans="1:10" x14ac:dyDescent="0.25">
      <c r="A3057"/>
      <c r="B3057" s="17"/>
      <c r="C3057" s="19">
        <v>2015</v>
      </c>
      <c r="D3057" s="30" t="s">
        <v>1868</v>
      </c>
      <c r="E3057" s="30" t="s">
        <v>1868</v>
      </c>
      <c r="F3057" s="10">
        <v>284270.59999999998</v>
      </c>
      <c r="G3057" s="10">
        <v>225422</v>
      </c>
      <c r="H3057" s="11" t="s">
        <v>147</v>
      </c>
      <c r="I3057" s="28">
        <v>179449.1</v>
      </c>
      <c r="J3057" s="28">
        <v>179449.1</v>
      </c>
    </row>
    <row r="3058" spans="1:10" x14ac:dyDescent="0.25">
      <c r="A3058"/>
      <c r="B3058" s="17"/>
      <c r="C3058" s="19">
        <v>2016</v>
      </c>
      <c r="D3058" s="30" t="s">
        <v>1868</v>
      </c>
      <c r="E3058" s="30" t="s">
        <v>1868</v>
      </c>
      <c r="F3058" s="10">
        <v>514365.1</v>
      </c>
      <c r="G3058" s="10">
        <v>418225.7</v>
      </c>
      <c r="H3058" s="11" t="s">
        <v>147</v>
      </c>
      <c r="I3058" s="28">
        <v>310994</v>
      </c>
      <c r="J3058" s="28">
        <v>310994</v>
      </c>
    </row>
    <row r="3059" spans="1:10" x14ac:dyDescent="0.25">
      <c r="A3059"/>
      <c r="B3059" s="17"/>
      <c r="C3059" s="19">
        <v>2017</v>
      </c>
      <c r="D3059" s="30" t="s">
        <v>1868</v>
      </c>
      <c r="E3059" s="30" t="s">
        <v>1868</v>
      </c>
      <c r="F3059" s="10">
        <v>577096.69999999995</v>
      </c>
      <c r="G3059" s="10">
        <v>469967.5</v>
      </c>
      <c r="H3059" s="11" t="s">
        <v>147</v>
      </c>
      <c r="I3059" s="28">
        <v>408294</v>
      </c>
      <c r="J3059" s="28">
        <v>401076.2</v>
      </c>
    </row>
    <row r="3060" spans="1:10" x14ac:dyDescent="0.25">
      <c r="A3060"/>
      <c r="B3060" s="17"/>
      <c r="C3060" s="19">
        <v>2018</v>
      </c>
      <c r="D3060" s="30" t="s">
        <v>1868</v>
      </c>
      <c r="E3060" s="30" t="s">
        <v>1868</v>
      </c>
      <c r="F3060" s="10">
        <v>710314</v>
      </c>
      <c r="G3060" s="10">
        <v>559375.19999999995</v>
      </c>
      <c r="H3060" s="11" t="s">
        <v>147</v>
      </c>
      <c r="I3060" s="28">
        <v>475853.5</v>
      </c>
      <c r="J3060" s="28">
        <v>473185</v>
      </c>
    </row>
    <row r="3061" spans="1:10" x14ac:dyDescent="0.25">
      <c r="A3061" s="22" t="s">
        <v>1057</v>
      </c>
      <c r="B3061" s="17" t="s">
        <v>1058</v>
      </c>
      <c r="C3061" s="19">
        <v>2013</v>
      </c>
      <c r="D3061" s="30" t="s">
        <v>1868</v>
      </c>
      <c r="E3061" s="34" t="s">
        <v>1867</v>
      </c>
      <c r="F3061" s="10">
        <v>278112.09999999998</v>
      </c>
      <c r="G3061" s="10">
        <v>180001.3</v>
      </c>
      <c r="H3061" s="11" t="s">
        <v>147</v>
      </c>
      <c r="I3061" s="28">
        <v>84382.1</v>
      </c>
      <c r="J3061" s="28">
        <v>81213.2</v>
      </c>
    </row>
    <row r="3062" spans="1:10" x14ac:dyDescent="0.25">
      <c r="A3062"/>
      <c r="B3062" s="17"/>
      <c r="C3062" s="19">
        <v>2014</v>
      </c>
      <c r="D3062" s="30" t="s">
        <v>1868</v>
      </c>
      <c r="E3062" s="29" t="s">
        <v>1867</v>
      </c>
      <c r="F3062" s="10">
        <v>381692.79999999993</v>
      </c>
      <c r="G3062" s="10">
        <v>230829</v>
      </c>
      <c r="H3062" s="11" t="s">
        <v>147</v>
      </c>
      <c r="I3062" s="29" t="s">
        <v>1867</v>
      </c>
      <c r="J3062" s="28">
        <v>91923.1</v>
      </c>
    </row>
    <row r="3063" spans="1:10" x14ac:dyDescent="0.25">
      <c r="A3063"/>
      <c r="B3063" s="17"/>
      <c r="C3063" s="19">
        <v>2015</v>
      </c>
      <c r="D3063" s="30" t="s">
        <v>1868</v>
      </c>
      <c r="E3063" s="30" t="s">
        <v>1868</v>
      </c>
      <c r="F3063" s="10">
        <v>365377.9</v>
      </c>
      <c r="G3063" s="10">
        <v>226840.59999999998</v>
      </c>
      <c r="H3063" s="11" t="s">
        <v>147</v>
      </c>
      <c r="I3063" s="28">
        <v>127067.7</v>
      </c>
      <c r="J3063" s="28">
        <v>127067.7</v>
      </c>
    </row>
    <row r="3064" spans="1:10" x14ac:dyDescent="0.25">
      <c r="A3064"/>
      <c r="B3064" s="17"/>
      <c r="C3064" s="19">
        <v>2016</v>
      </c>
      <c r="D3064" s="30" t="s">
        <v>1868</v>
      </c>
      <c r="E3064" s="30" t="s">
        <v>1868</v>
      </c>
      <c r="F3064" s="10">
        <v>541556.89999999991</v>
      </c>
      <c r="G3064" s="10">
        <v>400935.5</v>
      </c>
      <c r="H3064" s="11" t="s">
        <v>147</v>
      </c>
      <c r="I3064" s="28">
        <v>246756.3</v>
      </c>
      <c r="J3064" s="28">
        <v>235218.4</v>
      </c>
    </row>
    <row r="3065" spans="1:10" x14ac:dyDescent="0.25">
      <c r="A3065"/>
      <c r="B3065" s="17"/>
      <c r="C3065" s="19">
        <v>2017</v>
      </c>
      <c r="D3065" s="30" t="s">
        <v>1868</v>
      </c>
      <c r="E3065" s="30" t="s">
        <v>1868</v>
      </c>
      <c r="F3065" s="10">
        <v>877946.89999999991</v>
      </c>
      <c r="G3065" s="10">
        <v>581770.19999999995</v>
      </c>
      <c r="H3065" s="11" t="s">
        <v>147</v>
      </c>
      <c r="I3065" s="28">
        <v>309673.2</v>
      </c>
      <c r="J3065" s="28">
        <v>300723.09999999998</v>
      </c>
    </row>
    <row r="3066" spans="1:10" x14ac:dyDescent="0.25">
      <c r="A3066"/>
      <c r="B3066" s="17"/>
      <c r="C3066" s="19">
        <v>2018</v>
      </c>
      <c r="D3066" s="30" t="s">
        <v>1868</v>
      </c>
      <c r="E3066" s="30" t="s">
        <v>1867</v>
      </c>
      <c r="F3066" s="10">
        <v>1099420.8</v>
      </c>
      <c r="G3066" s="10">
        <v>660808.1</v>
      </c>
      <c r="H3066" s="11" t="s">
        <v>147</v>
      </c>
      <c r="I3066" s="30" t="s">
        <v>1867</v>
      </c>
      <c r="J3066" s="28">
        <v>376281.59999999998</v>
      </c>
    </row>
    <row r="3067" spans="1:10" x14ac:dyDescent="0.25">
      <c r="A3067" s="22" t="s">
        <v>1059</v>
      </c>
      <c r="B3067" s="17" t="s">
        <v>1060</v>
      </c>
      <c r="C3067" s="19">
        <v>2013</v>
      </c>
      <c r="D3067" s="30" t="s">
        <v>1868</v>
      </c>
      <c r="E3067" s="30" t="s">
        <v>1868</v>
      </c>
      <c r="F3067" s="10">
        <v>164548.6</v>
      </c>
      <c r="G3067" s="10">
        <v>115613.1</v>
      </c>
      <c r="H3067" s="11" t="s">
        <v>147</v>
      </c>
      <c r="I3067" s="28">
        <v>78774.399999999994</v>
      </c>
      <c r="J3067" s="28">
        <v>74713.2</v>
      </c>
    </row>
    <row r="3068" spans="1:10" x14ac:dyDescent="0.25">
      <c r="A3068"/>
      <c r="B3068" s="17"/>
      <c r="C3068" s="19">
        <v>2014</v>
      </c>
      <c r="D3068" s="30" t="s">
        <v>1868</v>
      </c>
      <c r="E3068" s="30" t="s">
        <v>1868</v>
      </c>
      <c r="F3068" s="10">
        <v>152821.5</v>
      </c>
      <c r="G3068" s="10">
        <v>123887.3</v>
      </c>
      <c r="H3068" s="11" t="s">
        <v>147</v>
      </c>
      <c r="I3068" s="28">
        <v>72536.399999999994</v>
      </c>
      <c r="J3068" s="28">
        <v>70034.5</v>
      </c>
    </row>
    <row r="3069" spans="1:10" x14ac:dyDescent="0.25">
      <c r="A3069"/>
      <c r="B3069" s="17"/>
      <c r="C3069" s="19">
        <v>2015</v>
      </c>
      <c r="D3069" s="30" t="s">
        <v>1868</v>
      </c>
      <c r="E3069" s="30" t="s">
        <v>1868</v>
      </c>
      <c r="F3069" s="10">
        <v>198944.1</v>
      </c>
      <c r="G3069" s="10">
        <v>160472.20000000001</v>
      </c>
      <c r="H3069" s="11" t="s">
        <v>147</v>
      </c>
      <c r="I3069" s="28">
        <v>96600.1</v>
      </c>
      <c r="J3069" s="28">
        <v>96600.1</v>
      </c>
    </row>
    <row r="3070" spans="1:10" x14ac:dyDescent="0.25">
      <c r="A3070"/>
      <c r="B3070" s="17"/>
      <c r="C3070" s="19">
        <v>2016</v>
      </c>
      <c r="D3070" s="30" t="s">
        <v>1868</v>
      </c>
      <c r="E3070" s="30" t="s">
        <v>1868</v>
      </c>
      <c r="F3070" s="10">
        <v>355331</v>
      </c>
      <c r="G3070" s="10">
        <v>220237.6</v>
      </c>
      <c r="H3070" s="11" t="s">
        <v>147</v>
      </c>
      <c r="I3070" s="28">
        <v>150751</v>
      </c>
      <c r="J3070" s="28">
        <v>150751</v>
      </c>
    </row>
    <row r="3071" spans="1:10" x14ac:dyDescent="0.25">
      <c r="A3071"/>
      <c r="B3071" s="17"/>
      <c r="C3071" s="19">
        <v>2017</v>
      </c>
      <c r="D3071" s="30" t="s">
        <v>1868</v>
      </c>
      <c r="E3071" s="33" t="s">
        <v>1867</v>
      </c>
      <c r="F3071" s="10">
        <v>400019.7</v>
      </c>
      <c r="G3071" s="10">
        <v>330995.3</v>
      </c>
      <c r="H3071" s="11" t="s">
        <v>147</v>
      </c>
      <c r="I3071" s="33" t="s">
        <v>1867</v>
      </c>
      <c r="J3071" s="28">
        <v>251899.9</v>
      </c>
    </row>
    <row r="3072" spans="1:10" x14ac:dyDescent="0.25">
      <c r="A3072"/>
      <c r="B3072" s="17"/>
      <c r="C3072" s="19">
        <v>2018</v>
      </c>
      <c r="D3072" s="30" t="s">
        <v>1868</v>
      </c>
      <c r="E3072" s="30" t="s">
        <v>1867</v>
      </c>
      <c r="F3072" s="10">
        <v>547683.1</v>
      </c>
      <c r="G3072" s="30" t="s">
        <v>1867</v>
      </c>
      <c r="H3072" s="11" t="s">
        <v>147</v>
      </c>
      <c r="I3072" s="30" t="s">
        <v>1867</v>
      </c>
      <c r="J3072" s="30" t="s">
        <v>1867</v>
      </c>
    </row>
    <row r="3073" spans="1:10" x14ac:dyDescent="0.25">
      <c r="A3073" s="22" t="s">
        <v>1061</v>
      </c>
      <c r="B3073" s="17" t="s">
        <v>1062</v>
      </c>
      <c r="C3073" s="19">
        <v>2013</v>
      </c>
      <c r="D3073" s="30" t="s">
        <v>1868</v>
      </c>
      <c r="E3073" s="34" t="s">
        <v>1867</v>
      </c>
      <c r="F3073" s="10">
        <v>429798.69999999995</v>
      </c>
      <c r="G3073" s="10">
        <v>322990.7</v>
      </c>
      <c r="H3073" s="11" t="s">
        <v>147</v>
      </c>
      <c r="I3073" s="28">
        <v>273438.3</v>
      </c>
      <c r="J3073" s="28">
        <v>265091.8</v>
      </c>
    </row>
    <row r="3074" spans="1:10" x14ac:dyDescent="0.25">
      <c r="A3074"/>
      <c r="B3074" s="17"/>
      <c r="C3074" s="19">
        <v>2014</v>
      </c>
      <c r="D3074" s="30" t="s">
        <v>1868</v>
      </c>
      <c r="E3074" s="29" t="s">
        <v>1867</v>
      </c>
      <c r="F3074" s="10">
        <v>578579.70146139991</v>
      </c>
      <c r="G3074" s="10">
        <v>377633.30000000005</v>
      </c>
      <c r="H3074" s="11" t="s">
        <v>147</v>
      </c>
      <c r="I3074" s="29" t="s">
        <v>1867</v>
      </c>
      <c r="J3074" s="28">
        <v>257970.2</v>
      </c>
    </row>
    <row r="3075" spans="1:10" x14ac:dyDescent="0.25">
      <c r="A3075"/>
      <c r="B3075" s="17"/>
      <c r="C3075" s="19">
        <v>2015</v>
      </c>
      <c r="D3075" s="30" t="s">
        <v>1868</v>
      </c>
      <c r="E3075" s="33" t="s">
        <v>1867</v>
      </c>
      <c r="F3075" s="10">
        <v>735470</v>
      </c>
      <c r="G3075" s="10">
        <v>558916.30000000005</v>
      </c>
      <c r="H3075" s="11" t="s">
        <v>147</v>
      </c>
      <c r="I3075" s="33" t="s">
        <v>1867</v>
      </c>
      <c r="J3075" s="28">
        <v>378641.8</v>
      </c>
    </row>
    <row r="3076" spans="1:10" x14ac:dyDescent="0.25">
      <c r="A3076"/>
      <c r="B3076" s="17"/>
      <c r="C3076" s="19">
        <v>2016</v>
      </c>
      <c r="D3076" s="30" t="s">
        <v>1868</v>
      </c>
      <c r="E3076" s="30" t="s">
        <v>1868</v>
      </c>
      <c r="F3076" s="10">
        <v>1261115</v>
      </c>
      <c r="G3076" s="10">
        <v>896093</v>
      </c>
      <c r="H3076" s="11" t="s">
        <v>147</v>
      </c>
      <c r="I3076" s="28">
        <v>664851.5</v>
      </c>
      <c r="J3076" s="28">
        <v>651299.69999999995</v>
      </c>
    </row>
    <row r="3077" spans="1:10" x14ac:dyDescent="0.25">
      <c r="A3077"/>
      <c r="B3077" s="17"/>
      <c r="C3077" s="19">
        <v>2017</v>
      </c>
      <c r="D3077" s="30" t="s">
        <v>1868</v>
      </c>
      <c r="E3077" s="33" t="s">
        <v>1867</v>
      </c>
      <c r="F3077" s="10">
        <v>1991394.1</v>
      </c>
      <c r="G3077" s="10">
        <v>1112953.6000000001</v>
      </c>
      <c r="H3077" s="11" t="s">
        <v>147</v>
      </c>
      <c r="I3077" s="33" t="s">
        <v>1867</v>
      </c>
      <c r="J3077" s="28">
        <v>899856.4</v>
      </c>
    </row>
    <row r="3078" spans="1:10" x14ac:dyDescent="0.25">
      <c r="A3078"/>
      <c r="B3078" s="17"/>
      <c r="C3078" s="19">
        <v>2018</v>
      </c>
      <c r="D3078" s="30" t="s">
        <v>1868</v>
      </c>
      <c r="E3078" s="30" t="s">
        <v>1867</v>
      </c>
      <c r="F3078" s="10">
        <v>2476619</v>
      </c>
      <c r="G3078" s="10">
        <v>1551332</v>
      </c>
      <c r="H3078" s="11" t="s">
        <v>147</v>
      </c>
      <c r="I3078" s="30" t="s">
        <v>1867</v>
      </c>
      <c r="J3078" s="28">
        <v>1017759.9</v>
      </c>
    </row>
    <row r="3079" spans="1:10" x14ac:dyDescent="0.25">
      <c r="A3079" s="21" t="s">
        <v>1063</v>
      </c>
      <c r="B3079" s="17" t="s">
        <v>1064</v>
      </c>
      <c r="C3079" s="19">
        <v>2013</v>
      </c>
      <c r="D3079" s="34" t="s">
        <v>1867</v>
      </c>
      <c r="E3079" s="34" t="s">
        <v>1867</v>
      </c>
      <c r="F3079" s="10">
        <v>2419950.9999999995</v>
      </c>
      <c r="G3079" s="10">
        <v>1019319.3</v>
      </c>
      <c r="H3079" s="11" t="s">
        <v>147</v>
      </c>
      <c r="I3079" s="28">
        <v>279194.40000000002</v>
      </c>
      <c r="J3079" s="28">
        <v>258218.5</v>
      </c>
    </row>
    <row r="3080" spans="1:10" x14ac:dyDescent="0.25">
      <c r="A3080"/>
      <c r="B3080" s="17"/>
      <c r="C3080" s="19">
        <v>2014</v>
      </c>
      <c r="D3080" s="30" t="s">
        <v>1868</v>
      </c>
      <c r="E3080" s="10">
        <v>1435645.2</v>
      </c>
      <c r="F3080" s="10">
        <v>2160595</v>
      </c>
      <c r="G3080" s="10">
        <v>877353.8</v>
      </c>
      <c r="H3080" s="11" t="s">
        <v>147</v>
      </c>
      <c r="I3080" s="28">
        <v>286904.3</v>
      </c>
      <c r="J3080" s="28">
        <v>274585.09999999998</v>
      </c>
    </row>
    <row r="3081" spans="1:10" x14ac:dyDescent="0.25">
      <c r="A3081"/>
      <c r="B3081" s="17"/>
      <c r="C3081" s="19">
        <v>2015</v>
      </c>
      <c r="D3081" s="30" t="s">
        <v>1868</v>
      </c>
      <c r="E3081" s="10">
        <v>1063839</v>
      </c>
      <c r="F3081" s="10">
        <v>2829983.6</v>
      </c>
      <c r="G3081" s="10">
        <v>1380796.7</v>
      </c>
      <c r="H3081" s="11" t="s">
        <v>147</v>
      </c>
      <c r="I3081" s="28">
        <v>579627.9</v>
      </c>
      <c r="J3081" s="28">
        <v>557447</v>
      </c>
    </row>
    <row r="3082" spans="1:10" x14ac:dyDescent="0.25">
      <c r="A3082"/>
      <c r="B3082" s="17"/>
      <c r="C3082" s="19">
        <v>2016</v>
      </c>
      <c r="D3082" s="30" t="s">
        <v>1868</v>
      </c>
      <c r="E3082" s="10">
        <v>1494464.7</v>
      </c>
      <c r="F3082" s="10">
        <v>3649741.8</v>
      </c>
      <c r="G3082" s="10">
        <v>1916891.9</v>
      </c>
      <c r="H3082" s="11" t="s">
        <v>147</v>
      </c>
      <c r="I3082" s="28">
        <v>896625.5</v>
      </c>
      <c r="J3082" s="28">
        <v>870649</v>
      </c>
    </row>
    <row r="3083" spans="1:10" x14ac:dyDescent="0.25">
      <c r="A3083"/>
      <c r="B3083" s="17"/>
      <c r="C3083" s="19">
        <v>2017</v>
      </c>
      <c r="D3083" s="30" t="s">
        <v>1868</v>
      </c>
      <c r="E3083" s="10">
        <v>3026943.3</v>
      </c>
      <c r="F3083" s="10">
        <v>5475194.9000000004</v>
      </c>
      <c r="G3083" s="10">
        <v>2653752.9000000004</v>
      </c>
      <c r="H3083" s="11" t="s">
        <v>147</v>
      </c>
      <c r="I3083" s="28">
        <v>1341072.7</v>
      </c>
      <c r="J3083" s="28">
        <v>1319680.1000000001</v>
      </c>
    </row>
    <row r="3084" spans="1:10" x14ac:dyDescent="0.25">
      <c r="A3084"/>
      <c r="B3084" s="17"/>
      <c r="C3084" s="19">
        <v>2018</v>
      </c>
      <c r="D3084" s="30" t="s">
        <v>1868</v>
      </c>
      <c r="E3084" s="10">
        <v>3797771.6</v>
      </c>
      <c r="F3084" s="10">
        <v>7053087.1999999993</v>
      </c>
      <c r="G3084" s="10">
        <v>2954019.4000000004</v>
      </c>
      <c r="H3084" s="11" t="s">
        <v>147</v>
      </c>
      <c r="I3084" s="28">
        <v>1695107.6</v>
      </c>
      <c r="J3084" s="28">
        <v>1644228.6</v>
      </c>
    </row>
    <row r="3085" spans="1:10" x14ac:dyDescent="0.25">
      <c r="A3085" s="22" t="s">
        <v>1065</v>
      </c>
      <c r="B3085" s="17" t="s">
        <v>1066</v>
      </c>
      <c r="C3085" s="19">
        <v>2013</v>
      </c>
      <c r="D3085" s="30" t="s">
        <v>1868</v>
      </c>
      <c r="E3085" s="10">
        <v>43637.3</v>
      </c>
      <c r="F3085" s="10">
        <v>335159.10000000003</v>
      </c>
      <c r="G3085" s="10">
        <v>185508.4</v>
      </c>
      <c r="H3085" s="11" t="s">
        <v>147</v>
      </c>
      <c r="I3085" s="28">
        <v>48175.7</v>
      </c>
      <c r="J3085" s="28">
        <v>45043.4</v>
      </c>
    </row>
    <row r="3086" spans="1:10" x14ac:dyDescent="0.25">
      <c r="A3086"/>
      <c r="B3086" s="17"/>
      <c r="C3086" s="19">
        <v>2014</v>
      </c>
      <c r="D3086" s="30" t="s">
        <v>1868</v>
      </c>
      <c r="E3086" s="29" t="s">
        <v>1867</v>
      </c>
      <c r="F3086" s="10">
        <v>295877</v>
      </c>
      <c r="G3086" s="10">
        <v>126868.9</v>
      </c>
      <c r="H3086" s="11" t="s">
        <v>147</v>
      </c>
      <c r="I3086" s="29" t="s">
        <v>1867</v>
      </c>
      <c r="J3086" s="28">
        <v>48556.1</v>
      </c>
    </row>
    <row r="3087" spans="1:10" x14ac:dyDescent="0.25">
      <c r="A3087"/>
      <c r="B3087" s="17"/>
      <c r="C3087" s="19">
        <v>2015</v>
      </c>
      <c r="D3087" s="30" t="s">
        <v>1868</v>
      </c>
      <c r="E3087" s="33" t="s">
        <v>1867</v>
      </c>
      <c r="F3087" s="10">
        <v>354775.3</v>
      </c>
      <c r="G3087" s="10">
        <v>266151.59999999998</v>
      </c>
      <c r="H3087" s="11" t="s">
        <v>147</v>
      </c>
      <c r="I3087" s="33" t="s">
        <v>1867</v>
      </c>
      <c r="J3087" s="28">
        <v>110277.4</v>
      </c>
    </row>
    <row r="3088" spans="1:10" x14ac:dyDescent="0.25">
      <c r="A3088"/>
      <c r="B3088" s="17"/>
      <c r="C3088" s="19">
        <v>2016</v>
      </c>
      <c r="D3088" s="30" t="s">
        <v>1868</v>
      </c>
      <c r="E3088" s="30" t="s">
        <v>1868</v>
      </c>
      <c r="F3088" s="10">
        <v>574816.9</v>
      </c>
      <c r="G3088" s="10">
        <v>399482.3</v>
      </c>
      <c r="H3088" s="11" t="s">
        <v>147</v>
      </c>
      <c r="I3088" s="28">
        <v>200591.4</v>
      </c>
      <c r="J3088" s="28">
        <v>196124</v>
      </c>
    </row>
    <row r="3089" spans="1:10" x14ac:dyDescent="0.25">
      <c r="A3089"/>
      <c r="B3089" s="17"/>
      <c r="C3089" s="19">
        <v>2017</v>
      </c>
      <c r="D3089" s="30" t="s">
        <v>1868</v>
      </c>
      <c r="E3089" s="33" t="s">
        <v>1867</v>
      </c>
      <c r="F3089" s="10">
        <v>723054.7</v>
      </c>
      <c r="G3089" s="10">
        <v>508900.9</v>
      </c>
      <c r="H3089" s="11" t="s">
        <v>147</v>
      </c>
      <c r="I3089" s="33" t="s">
        <v>1867</v>
      </c>
      <c r="J3089" s="28">
        <v>318585.8</v>
      </c>
    </row>
    <row r="3090" spans="1:10" x14ac:dyDescent="0.25">
      <c r="A3090"/>
      <c r="B3090" s="17"/>
      <c r="C3090" s="19">
        <v>2018</v>
      </c>
      <c r="D3090" s="30" t="s">
        <v>1868</v>
      </c>
      <c r="E3090" s="30" t="s">
        <v>1867</v>
      </c>
      <c r="F3090" s="10">
        <v>1087347.3999999999</v>
      </c>
      <c r="G3090" s="10">
        <v>675539.6</v>
      </c>
      <c r="H3090" s="11" t="s">
        <v>147</v>
      </c>
      <c r="I3090" s="30" t="s">
        <v>1867</v>
      </c>
      <c r="J3090" s="28">
        <v>372452</v>
      </c>
    </row>
    <row r="3091" spans="1:10" x14ac:dyDescent="0.25">
      <c r="A3091" s="22" t="s">
        <v>1067</v>
      </c>
      <c r="B3091" s="17" t="s">
        <v>1068</v>
      </c>
      <c r="C3091" s="19">
        <v>2013</v>
      </c>
      <c r="D3091" s="34" t="s">
        <v>1867</v>
      </c>
      <c r="E3091" s="34" t="s">
        <v>1867</v>
      </c>
      <c r="F3091" s="10">
        <v>2084791.9</v>
      </c>
      <c r="G3091" s="10">
        <v>833810.9</v>
      </c>
      <c r="H3091" s="11" t="s">
        <v>147</v>
      </c>
      <c r="I3091" s="28">
        <v>231018.7</v>
      </c>
      <c r="J3091" s="28">
        <v>213175.1</v>
      </c>
    </row>
    <row r="3092" spans="1:10" x14ac:dyDescent="0.25">
      <c r="A3092"/>
      <c r="B3092" s="17"/>
      <c r="C3092" s="19">
        <v>2014</v>
      </c>
      <c r="D3092" s="30" t="s">
        <v>1868</v>
      </c>
      <c r="E3092" s="29" t="s">
        <v>1867</v>
      </c>
      <c r="F3092" s="10">
        <v>1864718.0000000002</v>
      </c>
      <c r="G3092" s="10">
        <v>750484.9</v>
      </c>
      <c r="H3092" s="11" t="s">
        <v>147</v>
      </c>
      <c r="I3092" s="29" t="s">
        <v>1867</v>
      </c>
      <c r="J3092" s="28">
        <v>226029</v>
      </c>
    </row>
    <row r="3093" spans="1:10" x14ac:dyDescent="0.25">
      <c r="A3093"/>
      <c r="B3093" s="17"/>
      <c r="C3093" s="19">
        <v>2015</v>
      </c>
      <c r="D3093" s="30" t="s">
        <v>1868</v>
      </c>
      <c r="E3093" s="33" t="s">
        <v>1867</v>
      </c>
      <c r="F3093" s="10">
        <v>2475208.2999999998</v>
      </c>
      <c r="G3093" s="10">
        <v>1114645.1000000001</v>
      </c>
      <c r="H3093" s="11" t="s">
        <v>147</v>
      </c>
      <c r="I3093" s="33" t="s">
        <v>1867</v>
      </c>
      <c r="J3093" s="28">
        <v>447169.6</v>
      </c>
    </row>
    <row r="3094" spans="1:10" x14ac:dyDescent="0.25">
      <c r="A3094"/>
      <c r="B3094" s="17"/>
      <c r="C3094" s="19">
        <v>2016</v>
      </c>
      <c r="D3094" s="30" t="s">
        <v>1868</v>
      </c>
      <c r="E3094" s="10">
        <v>1494464.7</v>
      </c>
      <c r="F3094" s="10">
        <v>3074924.9</v>
      </c>
      <c r="G3094" s="10">
        <v>1517409.6</v>
      </c>
      <c r="H3094" s="11" t="s">
        <v>147</v>
      </c>
      <c r="I3094" s="28">
        <v>696034.1</v>
      </c>
      <c r="J3094" s="28">
        <v>674525</v>
      </c>
    </row>
    <row r="3095" spans="1:10" x14ac:dyDescent="0.25">
      <c r="A3095"/>
      <c r="B3095" s="17"/>
      <c r="C3095" s="19">
        <v>2017</v>
      </c>
      <c r="D3095" s="30" t="s">
        <v>1868</v>
      </c>
      <c r="E3095" s="33" t="s">
        <v>1867</v>
      </c>
      <c r="F3095" s="10">
        <v>4752140.2</v>
      </c>
      <c r="G3095" s="10">
        <v>2144852</v>
      </c>
      <c r="H3095" s="11" t="s">
        <v>147</v>
      </c>
      <c r="I3095" s="33" t="s">
        <v>1867</v>
      </c>
      <c r="J3095" s="28">
        <v>1001094.3</v>
      </c>
    </row>
    <row r="3096" spans="1:10" x14ac:dyDescent="0.25">
      <c r="A3096"/>
      <c r="B3096" s="17"/>
      <c r="C3096" s="19">
        <v>2018</v>
      </c>
      <c r="D3096" s="30" t="s">
        <v>1868</v>
      </c>
      <c r="E3096" s="30" t="s">
        <v>1867</v>
      </c>
      <c r="F3096" s="10">
        <v>5965739.7999999998</v>
      </c>
      <c r="G3096" s="10">
        <v>2278479.7999999998</v>
      </c>
      <c r="H3096" s="11" t="s">
        <v>147</v>
      </c>
      <c r="I3096" s="30" t="s">
        <v>1867</v>
      </c>
      <c r="J3096" s="28">
        <v>1271776.6000000001</v>
      </c>
    </row>
    <row r="3097" spans="1:10" x14ac:dyDescent="0.25">
      <c r="A3097" s="18" t="s">
        <v>54</v>
      </c>
      <c r="B3097" s="17" t="s">
        <v>18</v>
      </c>
      <c r="C3097" s="19">
        <v>2013</v>
      </c>
      <c r="D3097" s="10">
        <v>73780035</v>
      </c>
      <c r="E3097" s="10">
        <v>189548066</v>
      </c>
      <c r="F3097" s="10">
        <v>115545474.70000005</v>
      </c>
      <c r="G3097" s="10">
        <v>54010349.399999999</v>
      </c>
      <c r="H3097" s="28">
        <v>1460934.7</v>
      </c>
      <c r="I3097" s="28">
        <v>31027500.399999999</v>
      </c>
      <c r="J3097" s="28">
        <v>28377849</v>
      </c>
    </row>
    <row r="3098" spans="1:10" x14ac:dyDescent="0.25">
      <c r="A3098"/>
      <c r="B3098" s="17"/>
      <c r="C3098" s="19">
        <v>2014</v>
      </c>
      <c r="D3098" s="10">
        <v>120619180.8</v>
      </c>
      <c r="E3098" s="10">
        <v>207455489.69999999</v>
      </c>
      <c r="F3098" s="10">
        <v>168875043.69999999</v>
      </c>
      <c r="G3098" s="10">
        <v>97222826.200000003</v>
      </c>
      <c r="H3098" s="28">
        <v>2183574.7000000002</v>
      </c>
      <c r="I3098" s="28">
        <v>56150936.5</v>
      </c>
      <c r="J3098" s="28">
        <v>52922690.700000003</v>
      </c>
    </row>
    <row r="3099" spans="1:10" x14ac:dyDescent="0.25">
      <c r="A3099"/>
      <c r="B3099" s="17"/>
      <c r="C3099" s="19">
        <v>2015</v>
      </c>
      <c r="D3099" s="10">
        <v>158305035.5</v>
      </c>
      <c r="E3099" s="10">
        <v>208403201.40000001</v>
      </c>
      <c r="F3099" s="10">
        <v>177385154.60000002</v>
      </c>
      <c r="G3099" s="10">
        <v>113752214.59999999</v>
      </c>
      <c r="H3099" s="28">
        <v>3887736.6</v>
      </c>
      <c r="I3099" s="28">
        <v>82676650.700000003</v>
      </c>
      <c r="J3099" s="28">
        <v>79437539.299999997</v>
      </c>
    </row>
    <row r="3100" spans="1:10" x14ac:dyDescent="0.25">
      <c r="A3100"/>
      <c r="B3100" s="17"/>
      <c r="C3100" s="19">
        <v>2016</v>
      </c>
      <c r="D3100" s="10">
        <v>148297838.90000001</v>
      </c>
      <c r="E3100" s="10">
        <v>257939944.89999998</v>
      </c>
      <c r="F3100" s="10">
        <v>207813699.69999999</v>
      </c>
      <c r="G3100" s="10">
        <v>131081310.2</v>
      </c>
      <c r="H3100" s="28">
        <v>5486433.2000000002</v>
      </c>
      <c r="I3100" s="28">
        <v>112585656</v>
      </c>
      <c r="J3100" s="28">
        <v>107770278.7</v>
      </c>
    </row>
    <row r="3101" spans="1:10" x14ac:dyDescent="0.25">
      <c r="A3101"/>
      <c r="B3101" s="17"/>
      <c r="C3101" s="19">
        <v>2017</v>
      </c>
      <c r="D3101" s="10">
        <v>212692372.40000001</v>
      </c>
      <c r="E3101" s="10">
        <v>365265597.39999998</v>
      </c>
      <c r="F3101" s="10">
        <v>275632102.69999999</v>
      </c>
      <c r="G3101" s="10">
        <v>177126658.60000002</v>
      </c>
      <c r="H3101" s="28">
        <v>8943310.6999999993</v>
      </c>
      <c r="I3101" s="28">
        <v>143883137.40000001</v>
      </c>
      <c r="J3101" s="28">
        <v>137567747.40000001</v>
      </c>
    </row>
    <row r="3102" spans="1:10" x14ac:dyDescent="0.25">
      <c r="A3102"/>
      <c r="B3102" s="17"/>
      <c r="C3102" s="19">
        <v>2018</v>
      </c>
      <c r="D3102" s="10">
        <v>236958618.19999999</v>
      </c>
      <c r="E3102" s="10">
        <v>437647694.90000004</v>
      </c>
      <c r="F3102" s="10">
        <v>341607332.30000001</v>
      </c>
      <c r="G3102" s="10">
        <v>223849671.79999998</v>
      </c>
      <c r="H3102" s="28">
        <v>13364259.300000001</v>
      </c>
      <c r="I3102" s="28">
        <v>167756441.40000001</v>
      </c>
      <c r="J3102" s="28">
        <v>160174767.69999999</v>
      </c>
    </row>
    <row r="3103" spans="1:10" x14ac:dyDescent="0.25">
      <c r="A3103" s="20" t="s">
        <v>103</v>
      </c>
      <c r="B3103" s="17" t="s">
        <v>1069</v>
      </c>
      <c r="C3103" s="19">
        <v>2013</v>
      </c>
      <c r="D3103" s="10">
        <v>2672902.2999999998</v>
      </c>
      <c r="E3103" s="10">
        <v>14515149</v>
      </c>
      <c r="F3103" s="10">
        <v>9560218.3000000007</v>
      </c>
      <c r="G3103" s="10">
        <v>3955432.7</v>
      </c>
      <c r="H3103" s="28">
        <v>29726.6</v>
      </c>
      <c r="I3103" s="28">
        <v>2180745.7000000002</v>
      </c>
      <c r="J3103" s="28">
        <v>2050293.6</v>
      </c>
    </row>
    <row r="3104" spans="1:10" x14ac:dyDescent="0.25">
      <c r="A3104"/>
      <c r="B3104" s="17"/>
      <c r="C3104" s="19">
        <v>2014</v>
      </c>
      <c r="D3104" s="10">
        <v>1317624.8</v>
      </c>
      <c r="E3104" s="10">
        <v>13968978.800000001</v>
      </c>
      <c r="F3104" s="10">
        <v>12402003.800000001</v>
      </c>
      <c r="G3104" s="10">
        <v>7121736.2999999998</v>
      </c>
      <c r="H3104" s="28">
        <v>77229</v>
      </c>
      <c r="I3104" s="28">
        <v>4219789.9000000004</v>
      </c>
      <c r="J3104" s="28">
        <v>4055356.4</v>
      </c>
    </row>
    <row r="3105" spans="1:10" x14ac:dyDescent="0.25">
      <c r="A3105"/>
      <c r="B3105" s="17"/>
      <c r="C3105" s="19">
        <v>2015</v>
      </c>
      <c r="D3105" s="33" t="s">
        <v>1867</v>
      </c>
      <c r="E3105" s="10">
        <v>15259206</v>
      </c>
      <c r="F3105" s="10">
        <v>14595528.6</v>
      </c>
      <c r="G3105" s="10">
        <v>9294439</v>
      </c>
      <c r="H3105" s="33" t="s">
        <v>1867</v>
      </c>
      <c r="I3105" s="28">
        <v>7223279</v>
      </c>
      <c r="J3105" s="28">
        <v>7074818.7000000002</v>
      </c>
    </row>
    <row r="3106" spans="1:10" x14ac:dyDescent="0.25">
      <c r="A3106"/>
      <c r="B3106" s="17"/>
      <c r="C3106" s="19">
        <v>2016</v>
      </c>
      <c r="D3106" s="10">
        <v>3383697.6</v>
      </c>
      <c r="E3106" s="10">
        <v>23899710.599999998</v>
      </c>
      <c r="F3106" s="10">
        <v>22728743.600000001</v>
      </c>
      <c r="G3106" s="10">
        <v>13829616.800000001</v>
      </c>
      <c r="H3106" s="28">
        <v>52603.9</v>
      </c>
      <c r="I3106" s="28">
        <v>9903939</v>
      </c>
      <c r="J3106" s="28">
        <v>9665716.0999999996</v>
      </c>
    </row>
    <row r="3107" spans="1:10" x14ac:dyDescent="0.25">
      <c r="A3107"/>
      <c r="B3107" s="17"/>
      <c r="C3107" s="19">
        <v>2017</v>
      </c>
      <c r="D3107" s="10">
        <v>5673661</v>
      </c>
      <c r="E3107" s="10">
        <v>35090744.100000001</v>
      </c>
      <c r="F3107" s="10">
        <v>29315391.799999997</v>
      </c>
      <c r="G3107" s="10">
        <v>19137860.699999999</v>
      </c>
      <c r="H3107" s="28">
        <v>37725.599999999999</v>
      </c>
      <c r="I3107" s="28">
        <v>12851891.1</v>
      </c>
      <c r="J3107" s="28">
        <v>12392421.6</v>
      </c>
    </row>
    <row r="3108" spans="1:10" x14ac:dyDescent="0.25">
      <c r="A3108"/>
      <c r="B3108" s="17"/>
      <c r="C3108" s="19">
        <v>2018</v>
      </c>
      <c r="D3108" s="10">
        <v>5165282.5</v>
      </c>
      <c r="E3108" s="10">
        <v>31423765.400000002</v>
      </c>
      <c r="F3108" s="10">
        <v>33166741.700000003</v>
      </c>
      <c r="G3108" s="10">
        <v>20713879.800000001</v>
      </c>
      <c r="H3108" s="28">
        <v>219130.6</v>
      </c>
      <c r="I3108" s="28">
        <v>15293950.1</v>
      </c>
      <c r="J3108" s="28">
        <v>14692334.4</v>
      </c>
    </row>
    <row r="3109" spans="1:10" x14ac:dyDescent="0.25">
      <c r="A3109" s="21" t="s">
        <v>1070</v>
      </c>
      <c r="B3109" s="17" t="s">
        <v>1071</v>
      </c>
      <c r="C3109" s="19">
        <v>2013</v>
      </c>
      <c r="D3109" s="34" t="s">
        <v>1867</v>
      </c>
      <c r="E3109" s="34" t="s">
        <v>1867</v>
      </c>
      <c r="F3109" s="10">
        <v>3901397.0999999996</v>
      </c>
      <c r="G3109" s="10">
        <v>440443</v>
      </c>
      <c r="H3109" s="11" t="s">
        <v>147</v>
      </c>
      <c r="I3109" s="28">
        <v>139422.79999999999</v>
      </c>
      <c r="J3109" s="28">
        <v>128327.6</v>
      </c>
    </row>
    <row r="3110" spans="1:10" x14ac:dyDescent="0.25">
      <c r="A3110"/>
      <c r="B3110" s="17"/>
      <c r="C3110" s="19">
        <v>2014</v>
      </c>
      <c r="D3110" s="29" t="s">
        <v>1867</v>
      </c>
      <c r="E3110" s="10">
        <v>10528739.199999999</v>
      </c>
      <c r="F3110" s="10">
        <v>3401084.4</v>
      </c>
      <c r="G3110" s="10">
        <v>812122.29999999993</v>
      </c>
      <c r="H3110" s="29" t="s">
        <v>1867</v>
      </c>
      <c r="I3110" s="28">
        <v>98449.799999999988</v>
      </c>
      <c r="J3110" s="28">
        <v>83549.7</v>
      </c>
    </row>
    <row r="3111" spans="1:10" x14ac:dyDescent="0.25">
      <c r="A3111"/>
      <c r="B3111" s="17"/>
      <c r="C3111" s="19">
        <v>2015</v>
      </c>
      <c r="D3111" s="30" t="s">
        <v>1868</v>
      </c>
      <c r="E3111" s="10">
        <v>10678312.800000001</v>
      </c>
      <c r="F3111" s="10">
        <v>2896333.6</v>
      </c>
      <c r="G3111" s="10">
        <v>671467.2</v>
      </c>
      <c r="H3111" s="11" t="s">
        <v>147</v>
      </c>
      <c r="I3111" s="28">
        <v>232408.6</v>
      </c>
      <c r="J3111" s="28">
        <v>226286.6</v>
      </c>
    </row>
    <row r="3112" spans="1:10" x14ac:dyDescent="0.25">
      <c r="A3112"/>
      <c r="B3112" s="17"/>
      <c r="C3112" s="19">
        <v>2016</v>
      </c>
      <c r="D3112" s="10">
        <v>1960626.4000000001</v>
      </c>
      <c r="E3112" s="10">
        <v>18274110.100000001</v>
      </c>
      <c r="F3112" s="10">
        <v>4928990.2</v>
      </c>
      <c r="G3112" s="10">
        <v>1192490.1000000001</v>
      </c>
      <c r="H3112" s="11" t="s">
        <v>147</v>
      </c>
      <c r="I3112" s="28">
        <v>260552.6</v>
      </c>
      <c r="J3112" s="28">
        <v>259692.2</v>
      </c>
    </row>
    <row r="3113" spans="1:10" x14ac:dyDescent="0.25">
      <c r="A3113"/>
      <c r="B3113" s="17"/>
      <c r="C3113" s="19">
        <v>2017</v>
      </c>
      <c r="D3113" s="10">
        <v>2894140.9</v>
      </c>
      <c r="E3113" s="10">
        <v>28805373.300000001</v>
      </c>
      <c r="F3113" s="10">
        <v>6064543.2000000002</v>
      </c>
      <c r="G3113" s="10">
        <v>1504141.7</v>
      </c>
      <c r="H3113" s="11" t="s">
        <v>147</v>
      </c>
      <c r="I3113" s="28">
        <v>300373.2</v>
      </c>
      <c r="J3113" s="28">
        <v>300373.2</v>
      </c>
    </row>
    <row r="3114" spans="1:10" x14ac:dyDescent="0.25">
      <c r="A3114"/>
      <c r="B3114" s="17"/>
      <c r="C3114" s="19">
        <v>2018</v>
      </c>
      <c r="D3114" s="10">
        <v>2309331.4</v>
      </c>
      <c r="E3114" s="10">
        <v>23039416.600000001</v>
      </c>
      <c r="F3114" s="10">
        <v>7621028.7000000002</v>
      </c>
      <c r="G3114" s="10">
        <v>1587439.8</v>
      </c>
      <c r="H3114" s="11" t="s">
        <v>147</v>
      </c>
      <c r="I3114" s="28">
        <v>344689.9</v>
      </c>
      <c r="J3114" s="28">
        <v>342306.5</v>
      </c>
    </row>
    <row r="3115" spans="1:10" x14ac:dyDescent="0.25">
      <c r="A3115" s="22" t="s">
        <v>1072</v>
      </c>
      <c r="B3115" s="17" t="s">
        <v>1073</v>
      </c>
      <c r="C3115" s="19">
        <v>2013</v>
      </c>
      <c r="D3115" s="34" t="s">
        <v>1867</v>
      </c>
      <c r="E3115" s="34" t="s">
        <v>1867</v>
      </c>
      <c r="F3115" s="10">
        <v>3761569.1</v>
      </c>
      <c r="G3115" s="10">
        <v>385479.60000000003</v>
      </c>
      <c r="H3115" s="11" t="s">
        <v>147</v>
      </c>
      <c r="I3115" s="28">
        <v>104426.4</v>
      </c>
      <c r="J3115" s="28">
        <v>95146.3</v>
      </c>
    </row>
    <row r="3116" spans="1:10" x14ac:dyDescent="0.25">
      <c r="A3116"/>
      <c r="B3116" s="17"/>
      <c r="C3116" s="19">
        <v>2014</v>
      </c>
      <c r="D3116" s="29" t="s">
        <v>1867</v>
      </c>
      <c r="E3116" s="10">
        <v>9832599.9000000004</v>
      </c>
      <c r="F3116" s="10">
        <v>3173351.0999999996</v>
      </c>
      <c r="G3116" s="10">
        <v>747151.70000000007</v>
      </c>
      <c r="H3116" s="29" t="s">
        <v>1867</v>
      </c>
      <c r="I3116" s="28">
        <v>75798.8</v>
      </c>
      <c r="J3116" s="28">
        <v>61896.4</v>
      </c>
    </row>
    <row r="3117" spans="1:10" x14ac:dyDescent="0.25">
      <c r="A3117"/>
      <c r="B3117" s="17"/>
      <c r="C3117" s="19">
        <v>2015</v>
      </c>
      <c r="D3117" s="30" t="s">
        <v>1868</v>
      </c>
      <c r="E3117" s="10">
        <v>10532437.5</v>
      </c>
      <c r="F3117" s="10">
        <v>2580952.5</v>
      </c>
      <c r="G3117" s="10">
        <v>550240.19999999995</v>
      </c>
      <c r="H3117" s="11" t="s">
        <v>147</v>
      </c>
      <c r="I3117" s="28">
        <v>166038.39999999999</v>
      </c>
      <c r="J3117" s="28">
        <v>159916.4</v>
      </c>
    </row>
    <row r="3118" spans="1:10" x14ac:dyDescent="0.25">
      <c r="A3118"/>
      <c r="B3118" s="17"/>
      <c r="C3118" s="19">
        <v>2016</v>
      </c>
      <c r="D3118" s="10">
        <v>1960626.4000000001</v>
      </c>
      <c r="E3118" s="10">
        <v>17986326.5</v>
      </c>
      <c r="F3118" s="10">
        <v>4414646.9000000004</v>
      </c>
      <c r="G3118" s="10">
        <v>1021386.4</v>
      </c>
      <c r="H3118" s="11" t="s">
        <v>147</v>
      </c>
      <c r="I3118" s="28">
        <v>171842</v>
      </c>
      <c r="J3118" s="28">
        <v>171842</v>
      </c>
    </row>
    <row r="3119" spans="1:10" x14ac:dyDescent="0.25">
      <c r="A3119"/>
      <c r="B3119" s="17"/>
      <c r="C3119" s="19">
        <v>2017</v>
      </c>
      <c r="D3119" s="10">
        <v>2894140.9</v>
      </c>
      <c r="E3119" s="10">
        <v>28083126</v>
      </c>
      <c r="F3119" s="10">
        <v>5357715.5999999996</v>
      </c>
      <c r="G3119" s="10">
        <v>1170937.8</v>
      </c>
      <c r="H3119" s="11" t="s">
        <v>147</v>
      </c>
      <c r="I3119" s="28">
        <v>200965.5</v>
      </c>
      <c r="J3119" s="28">
        <v>200965.5</v>
      </c>
    </row>
    <row r="3120" spans="1:10" x14ac:dyDescent="0.25">
      <c r="A3120"/>
      <c r="B3120" s="17"/>
      <c r="C3120" s="19">
        <v>2018</v>
      </c>
      <c r="D3120" s="10">
        <v>2309331.4</v>
      </c>
      <c r="E3120" s="10">
        <v>22099277.800000001</v>
      </c>
      <c r="F3120" s="10">
        <v>6804662.5</v>
      </c>
      <c r="G3120" s="10">
        <v>1292602</v>
      </c>
      <c r="H3120" s="11" t="s">
        <v>147</v>
      </c>
      <c r="I3120" s="28">
        <v>231336.1</v>
      </c>
      <c r="J3120" s="28">
        <v>230652.5</v>
      </c>
    </row>
    <row r="3121" spans="1:10" x14ac:dyDescent="0.25">
      <c r="A3121" s="22" t="s">
        <v>1074</v>
      </c>
      <c r="B3121" s="17" t="s">
        <v>1075</v>
      </c>
      <c r="C3121" s="19">
        <v>2013</v>
      </c>
      <c r="D3121" s="30" t="s">
        <v>1868</v>
      </c>
      <c r="E3121" s="10">
        <v>368363.4</v>
      </c>
      <c r="F3121" s="10">
        <v>139828</v>
      </c>
      <c r="G3121" s="10">
        <v>54963.4</v>
      </c>
      <c r="H3121" s="11" t="s">
        <v>147</v>
      </c>
      <c r="I3121" s="28">
        <v>34996.400000000001</v>
      </c>
      <c r="J3121" s="28">
        <v>33181.300000000003</v>
      </c>
    </row>
    <row r="3122" spans="1:10" x14ac:dyDescent="0.25">
      <c r="A3122"/>
      <c r="B3122" s="17"/>
      <c r="C3122" s="19">
        <v>2014</v>
      </c>
      <c r="D3122" s="30" t="s">
        <v>1868</v>
      </c>
      <c r="E3122" s="29" t="s">
        <v>1867</v>
      </c>
      <c r="F3122" s="10">
        <v>227733.3</v>
      </c>
      <c r="G3122" s="10">
        <v>64970.600000000006</v>
      </c>
      <c r="H3122" s="11" t="s">
        <v>1867</v>
      </c>
      <c r="I3122" s="11" t="s">
        <v>1867</v>
      </c>
      <c r="J3122" s="28">
        <v>21653.3</v>
      </c>
    </row>
    <row r="3123" spans="1:10" x14ac:dyDescent="0.25">
      <c r="A3123"/>
      <c r="B3123" s="17"/>
      <c r="C3123" s="19">
        <v>2015</v>
      </c>
      <c r="D3123" s="30" t="s">
        <v>1868</v>
      </c>
      <c r="E3123" s="10">
        <v>145875.29999999999</v>
      </c>
      <c r="F3123" s="10">
        <v>315381.10000000003</v>
      </c>
      <c r="G3123" s="10">
        <v>121227</v>
      </c>
      <c r="H3123" s="11" t="s">
        <v>147</v>
      </c>
      <c r="I3123" s="28">
        <v>66370.2</v>
      </c>
      <c r="J3123" s="28">
        <v>66370.2</v>
      </c>
    </row>
    <row r="3124" spans="1:10" x14ac:dyDescent="0.25">
      <c r="A3124"/>
      <c r="B3124" s="17"/>
      <c r="C3124" s="19">
        <v>2016</v>
      </c>
      <c r="D3124" s="30" t="s">
        <v>1868</v>
      </c>
      <c r="E3124" s="10">
        <v>287783.59999999998</v>
      </c>
      <c r="F3124" s="10">
        <v>514343.30000000005</v>
      </c>
      <c r="G3124" s="10">
        <v>171103.7</v>
      </c>
      <c r="H3124" s="11" t="s">
        <v>147</v>
      </c>
      <c r="I3124" s="28">
        <v>88710.6</v>
      </c>
      <c r="J3124" s="28">
        <f>87850.3-0.1</f>
        <v>87850.2</v>
      </c>
    </row>
    <row r="3125" spans="1:10" x14ac:dyDescent="0.25">
      <c r="A3125"/>
      <c r="B3125" s="17"/>
      <c r="C3125" s="19">
        <v>2017</v>
      </c>
      <c r="D3125" s="30" t="s">
        <v>1868</v>
      </c>
      <c r="E3125" s="10">
        <v>722247.3</v>
      </c>
      <c r="F3125" s="10">
        <v>706827.6</v>
      </c>
      <c r="G3125" s="10">
        <v>333203.90000000002</v>
      </c>
      <c r="H3125" s="11" t="s">
        <v>147</v>
      </c>
      <c r="I3125" s="28">
        <v>99407.7</v>
      </c>
      <c r="J3125" s="28">
        <v>99407.7</v>
      </c>
    </row>
    <row r="3126" spans="1:10" x14ac:dyDescent="0.25">
      <c r="A3126"/>
      <c r="B3126" s="17"/>
      <c r="C3126" s="19">
        <v>2018</v>
      </c>
      <c r="D3126" s="30" t="s">
        <v>1868</v>
      </c>
      <c r="E3126" s="10">
        <v>940138.8</v>
      </c>
      <c r="F3126" s="10">
        <v>816366.20000000007</v>
      </c>
      <c r="G3126" s="10">
        <v>294837.8</v>
      </c>
      <c r="H3126" s="11" t="s">
        <v>147</v>
      </c>
      <c r="I3126" s="28">
        <v>113353.8</v>
      </c>
      <c r="J3126" s="28">
        <v>111654</v>
      </c>
    </row>
    <row r="3127" spans="1:10" x14ac:dyDescent="0.25">
      <c r="A3127" s="21" t="s">
        <v>1076</v>
      </c>
      <c r="B3127" s="17" t="s">
        <v>1077</v>
      </c>
      <c r="C3127" s="19">
        <v>2013</v>
      </c>
      <c r="D3127" s="30" t="s">
        <v>1868</v>
      </c>
      <c r="E3127" s="34" t="s">
        <v>1867</v>
      </c>
      <c r="F3127" s="34" t="s">
        <v>1867</v>
      </c>
      <c r="G3127" s="10">
        <v>1554019.2999999998</v>
      </c>
      <c r="H3127" s="11" t="s">
        <v>1867</v>
      </c>
      <c r="I3127" s="11" t="s">
        <v>1867</v>
      </c>
      <c r="J3127" s="28">
        <v>677482.6</v>
      </c>
    </row>
    <row r="3128" spans="1:10" x14ac:dyDescent="0.25">
      <c r="A3128"/>
      <c r="B3128" s="17"/>
      <c r="C3128" s="19">
        <v>2014</v>
      </c>
      <c r="D3128" s="29" t="s">
        <v>1867</v>
      </c>
      <c r="E3128" s="10">
        <v>862863.39999999991</v>
      </c>
      <c r="F3128" s="10">
        <v>4302708.5999999996</v>
      </c>
      <c r="G3128" s="10">
        <v>3009433.6000000001</v>
      </c>
      <c r="H3128" s="29" t="s">
        <v>1867</v>
      </c>
      <c r="I3128" s="28">
        <v>2140860.7999999998</v>
      </c>
      <c r="J3128" s="28">
        <v>2085996.8</v>
      </c>
    </row>
    <row r="3129" spans="1:10" x14ac:dyDescent="0.25">
      <c r="A3129"/>
      <c r="B3129" s="17"/>
      <c r="C3129" s="19">
        <v>2015</v>
      </c>
      <c r="D3129" s="33" t="s">
        <v>1867</v>
      </c>
      <c r="E3129" s="10">
        <v>1127843.2</v>
      </c>
      <c r="F3129" s="10">
        <v>3899792.4000000004</v>
      </c>
      <c r="G3129" s="10">
        <v>2648016.2999999998</v>
      </c>
      <c r="H3129" s="33" t="s">
        <v>1867</v>
      </c>
      <c r="I3129" s="28">
        <v>2084856.3</v>
      </c>
      <c r="J3129" s="28">
        <v>2038076.4</v>
      </c>
    </row>
    <row r="3130" spans="1:10" x14ac:dyDescent="0.25">
      <c r="A3130"/>
      <c r="B3130" s="17"/>
      <c r="C3130" s="19">
        <v>2016</v>
      </c>
      <c r="D3130" s="30" t="s">
        <v>1868</v>
      </c>
      <c r="E3130" s="10">
        <v>1352389.0999999999</v>
      </c>
      <c r="F3130" s="10">
        <v>6619479.1999999993</v>
      </c>
      <c r="G3130" s="10">
        <v>4164075.4000000004</v>
      </c>
      <c r="H3130" s="28">
        <v>8309.4</v>
      </c>
      <c r="I3130" s="28">
        <v>3004861.4</v>
      </c>
      <c r="J3130" s="28">
        <v>2931953.1</v>
      </c>
    </row>
    <row r="3131" spans="1:10" x14ac:dyDescent="0.25">
      <c r="A3131"/>
      <c r="B3131" s="17"/>
      <c r="C3131" s="19">
        <v>2017</v>
      </c>
      <c r="D3131" s="30" t="s">
        <v>1868</v>
      </c>
      <c r="E3131" s="10">
        <v>2929010</v>
      </c>
      <c r="F3131" s="10">
        <v>8159121</v>
      </c>
      <c r="G3131" s="10">
        <v>5363833.3</v>
      </c>
      <c r="H3131" s="28">
        <v>4996.8999999999996</v>
      </c>
      <c r="I3131" s="28">
        <v>4035608.9</v>
      </c>
      <c r="J3131" s="28">
        <v>3893964.4</v>
      </c>
    </row>
    <row r="3132" spans="1:10" x14ac:dyDescent="0.25">
      <c r="A3132"/>
      <c r="B3132" s="17"/>
      <c r="C3132" s="19">
        <v>2018</v>
      </c>
      <c r="D3132" s="30" t="s">
        <v>1868</v>
      </c>
      <c r="E3132" s="30" t="s">
        <v>1867</v>
      </c>
      <c r="F3132" s="30" t="s">
        <v>1867</v>
      </c>
      <c r="G3132" s="10">
        <v>6763392</v>
      </c>
      <c r="H3132" s="11" t="s">
        <v>1867</v>
      </c>
      <c r="I3132" s="11" t="s">
        <v>1867</v>
      </c>
      <c r="J3132" s="28">
        <v>4805876.8</v>
      </c>
    </row>
    <row r="3133" spans="1:10" x14ac:dyDescent="0.25">
      <c r="A3133" s="22" t="s">
        <v>1076</v>
      </c>
      <c r="B3133" s="17" t="s">
        <v>1078</v>
      </c>
      <c r="C3133" s="19">
        <v>2013</v>
      </c>
      <c r="D3133" s="30" t="s">
        <v>1868</v>
      </c>
      <c r="E3133" s="34" t="s">
        <v>1867</v>
      </c>
      <c r="F3133" s="34" t="s">
        <v>1867</v>
      </c>
      <c r="G3133" s="10">
        <v>1554019.2999999998</v>
      </c>
      <c r="H3133" s="11" t="s">
        <v>1867</v>
      </c>
      <c r="I3133" s="11" t="s">
        <v>1867</v>
      </c>
      <c r="J3133" s="28">
        <v>677482.6</v>
      </c>
    </row>
    <row r="3134" spans="1:10" x14ac:dyDescent="0.25">
      <c r="A3134"/>
      <c r="B3134" s="17"/>
      <c r="C3134" s="19">
        <v>2014</v>
      </c>
      <c r="D3134" s="29" t="s">
        <v>1867</v>
      </c>
      <c r="E3134" s="10">
        <v>862863.39999999991</v>
      </c>
      <c r="F3134" s="10">
        <v>4302708.5999999996</v>
      </c>
      <c r="G3134" s="10">
        <v>3009433.6000000001</v>
      </c>
      <c r="H3134" s="29" t="s">
        <v>1867</v>
      </c>
      <c r="I3134" s="28">
        <v>2140860.7999999998</v>
      </c>
      <c r="J3134" s="28">
        <v>2085996.8</v>
      </c>
    </row>
    <row r="3135" spans="1:10" x14ac:dyDescent="0.25">
      <c r="A3135"/>
      <c r="B3135" s="17"/>
      <c r="C3135" s="19">
        <v>2015</v>
      </c>
      <c r="D3135" s="33" t="s">
        <v>1867</v>
      </c>
      <c r="E3135" s="10">
        <v>1127843.2</v>
      </c>
      <c r="F3135" s="10">
        <v>3899792.4000000004</v>
      </c>
      <c r="G3135" s="10">
        <v>2648016.2999999998</v>
      </c>
      <c r="H3135" s="33" t="s">
        <v>1867</v>
      </c>
      <c r="I3135" s="28">
        <v>2084856.3</v>
      </c>
      <c r="J3135" s="28">
        <v>2038076.4</v>
      </c>
    </row>
    <row r="3136" spans="1:10" x14ac:dyDescent="0.25">
      <c r="A3136"/>
      <c r="B3136" s="17"/>
      <c r="C3136" s="19">
        <v>2016</v>
      </c>
      <c r="D3136" s="30" t="s">
        <v>1868</v>
      </c>
      <c r="E3136" s="10">
        <v>1352389.0999999999</v>
      </c>
      <c r="F3136" s="10">
        <v>6619479.1999999993</v>
      </c>
      <c r="G3136" s="10">
        <v>4164075.4000000004</v>
      </c>
      <c r="H3136" s="28">
        <v>8309.4</v>
      </c>
      <c r="I3136" s="28">
        <v>3004861.4</v>
      </c>
      <c r="J3136" s="28">
        <v>2931953.1</v>
      </c>
    </row>
    <row r="3137" spans="1:10" x14ac:dyDescent="0.25">
      <c r="A3137"/>
      <c r="B3137" s="17"/>
      <c r="C3137" s="19">
        <v>2017</v>
      </c>
      <c r="D3137" s="30" t="s">
        <v>1868</v>
      </c>
      <c r="E3137" s="10">
        <v>2929010</v>
      </c>
      <c r="F3137" s="10">
        <v>8159121</v>
      </c>
      <c r="G3137" s="10">
        <v>5363833.3</v>
      </c>
      <c r="H3137" s="28">
        <v>4996.8999999999996</v>
      </c>
      <c r="I3137" s="28">
        <v>4035608.9</v>
      </c>
      <c r="J3137" s="28">
        <v>3893964.4</v>
      </c>
    </row>
    <row r="3138" spans="1:10" x14ac:dyDescent="0.25">
      <c r="A3138"/>
      <c r="B3138" s="17"/>
      <c r="C3138" s="19">
        <v>2018</v>
      </c>
      <c r="D3138" s="30" t="s">
        <v>1868</v>
      </c>
      <c r="E3138" s="30" t="s">
        <v>1867</v>
      </c>
      <c r="F3138" s="30" t="s">
        <v>1867</v>
      </c>
      <c r="G3138" s="10">
        <v>6763392</v>
      </c>
      <c r="H3138" s="11" t="s">
        <v>1867</v>
      </c>
      <c r="I3138" s="11" t="s">
        <v>1867</v>
      </c>
      <c r="J3138" s="28">
        <v>4805876.8</v>
      </c>
    </row>
    <row r="3139" spans="1:10" x14ac:dyDescent="0.25">
      <c r="A3139" s="21" t="s">
        <v>1079</v>
      </c>
      <c r="B3139" s="17" t="s">
        <v>1080</v>
      </c>
      <c r="C3139" s="19">
        <v>2013</v>
      </c>
      <c r="D3139" s="34" t="s">
        <v>1867</v>
      </c>
      <c r="E3139" s="10">
        <v>2570728</v>
      </c>
      <c r="F3139" s="34" t="s">
        <v>1867</v>
      </c>
      <c r="G3139" s="10">
        <v>1916236.6</v>
      </c>
      <c r="H3139" s="11" t="s">
        <v>1867</v>
      </c>
      <c r="I3139" s="11" t="s">
        <v>1867</v>
      </c>
      <c r="J3139" s="28">
        <v>1211618.1000000001</v>
      </c>
    </row>
    <row r="3140" spans="1:10" x14ac:dyDescent="0.25">
      <c r="A3140"/>
      <c r="B3140" s="17"/>
      <c r="C3140" s="19">
        <v>2014</v>
      </c>
      <c r="D3140" s="29" t="s">
        <v>1867</v>
      </c>
      <c r="E3140" s="10">
        <v>2577376.1999999997</v>
      </c>
      <c r="F3140" s="10">
        <v>4509335.7</v>
      </c>
      <c r="G3140" s="10">
        <v>3147977.4000000004</v>
      </c>
      <c r="H3140" s="29" t="s">
        <v>1867</v>
      </c>
      <c r="I3140" s="28">
        <v>1873348</v>
      </c>
      <c r="J3140" s="28">
        <v>1778678.6</v>
      </c>
    </row>
    <row r="3141" spans="1:10" x14ac:dyDescent="0.25">
      <c r="A3141"/>
      <c r="B3141" s="17"/>
      <c r="C3141" s="19">
        <v>2015</v>
      </c>
      <c r="D3141" s="33" t="s">
        <v>1867</v>
      </c>
      <c r="E3141" s="10">
        <v>3453050</v>
      </c>
      <c r="F3141" s="10">
        <v>7598808</v>
      </c>
      <c r="G3141" s="10">
        <v>5859316.9000000004</v>
      </c>
      <c r="H3141" s="33" t="s">
        <v>1867</v>
      </c>
      <c r="I3141" s="28">
        <v>4828132</v>
      </c>
      <c r="J3141" s="28">
        <v>4733110.4000000004</v>
      </c>
    </row>
    <row r="3142" spans="1:10" x14ac:dyDescent="0.25">
      <c r="A3142"/>
      <c r="B3142" s="17"/>
      <c r="C3142" s="19">
        <v>2016</v>
      </c>
      <c r="D3142" s="10">
        <v>1423071.2</v>
      </c>
      <c r="E3142" s="10">
        <v>4273211.4000000004</v>
      </c>
      <c r="F3142" s="10">
        <v>10985852</v>
      </c>
      <c r="G3142" s="10">
        <v>8329493.7000000002</v>
      </c>
      <c r="H3142" s="28">
        <v>44294.5</v>
      </c>
      <c r="I3142" s="28">
        <v>6540983.5</v>
      </c>
      <c r="J3142" s="28">
        <v>6376741.4000000004</v>
      </c>
    </row>
    <row r="3143" spans="1:10" x14ac:dyDescent="0.25">
      <c r="A3143"/>
      <c r="B3143" s="17"/>
      <c r="C3143" s="19">
        <v>2017</v>
      </c>
      <c r="D3143" s="10">
        <v>2779520.1</v>
      </c>
      <c r="E3143" s="10">
        <v>3356360.8000000003</v>
      </c>
      <c r="F3143" s="10">
        <v>14781969.6</v>
      </c>
      <c r="G3143" s="10">
        <v>12021959.699999999</v>
      </c>
      <c r="H3143" s="28">
        <v>32728.7</v>
      </c>
      <c r="I3143" s="28">
        <v>8393348.5999999996</v>
      </c>
      <c r="J3143" s="28">
        <v>8076395</v>
      </c>
    </row>
    <row r="3144" spans="1:10" x14ac:dyDescent="0.25">
      <c r="A3144"/>
      <c r="B3144" s="17"/>
      <c r="C3144" s="19">
        <v>2018</v>
      </c>
      <c r="D3144" s="10">
        <v>2855951.1</v>
      </c>
      <c r="E3144" s="30" t="s">
        <v>1867</v>
      </c>
      <c r="F3144" s="30" t="s">
        <v>1867</v>
      </c>
      <c r="G3144" s="10">
        <v>12146982</v>
      </c>
      <c r="H3144" s="11" t="s">
        <v>1867</v>
      </c>
      <c r="I3144" s="11" t="s">
        <v>1867</v>
      </c>
      <c r="J3144" s="28">
        <v>9391156.5</v>
      </c>
    </row>
    <row r="3145" spans="1:10" x14ac:dyDescent="0.25">
      <c r="A3145" s="22" t="s">
        <v>1081</v>
      </c>
      <c r="B3145" s="17" t="s">
        <v>1082</v>
      </c>
      <c r="C3145" s="19">
        <v>2013</v>
      </c>
      <c r="D3145" s="34" t="s">
        <v>1867</v>
      </c>
      <c r="E3145" s="10">
        <v>2055108.2999999998</v>
      </c>
      <c r="F3145" s="34" t="s">
        <v>1867</v>
      </c>
      <c r="G3145" s="10">
        <v>1084958.3</v>
      </c>
      <c r="H3145" s="11" t="s">
        <v>1867</v>
      </c>
      <c r="I3145" s="11" t="s">
        <v>1867</v>
      </c>
      <c r="J3145" s="28">
        <v>392139</v>
      </c>
    </row>
    <row r="3146" spans="1:10" x14ac:dyDescent="0.25">
      <c r="A3146"/>
      <c r="B3146" s="17"/>
      <c r="C3146" s="19">
        <v>2014</v>
      </c>
      <c r="D3146" s="29" t="s">
        <v>1867</v>
      </c>
      <c r="E3146" s="10">
        <v>2369185.5999999996</v>
      </c>
      <c r="F3146" s="10">
        <v>2844761.5</v>
      </c>
      <c r="G3146" s="10">
        <v>1665206.6</v>
      </c>
      <c r="H3146" s="11" t="s">
        <v>1867</v>
      </c>
      <c r="I3146" s="11" t="s">
        <v>1867</v>
      </c>
      <c r="J3146" s="28">
        <v>479633.9</v>
      </c>
    </row>
    <row r="3147" spans="1:10" x14ac:dyDescent="0.25">
      <c r="A3147"/>
      <c r="B3147" s="17"/>
      <c r="C3147" s="19">
        <v>2015</v>
      </c>
      <c r="D3147" s="33" t="s">
        <v>1867</v>
      </c>
      <c r="E3147" s="10">
        <v>3249764.3000000003</v>
      </c>
      <c r="F3147" s="33" t="s">
        <v>1867</v>
      </c>
      <c r="G3147" s="10">
        <v>2486619.1</v>
      </c>
      <c r="H3147" s="11" t="s">
        <v>1867</v>
      </c>
      <c r="I3147" s="11" t="s">
        <v>1867</v>
      </c>
      <c r="J3147" s="28">
        <v>1525727</v>
      </c>
    </row>
    <row r="3148" spans="1:10" x14ac:dyDescent="0.25">
      <c r="A3148"/>
      <c r="B3148" s="17"/>
      <c r="C3148" s="19">
        <v>2016</v>
      </c>
      <c r="D3148" s="10">
        <v>1423071.2</v>
      </c>
      <c r="E3148" s="11" t="s">
        <v>1867</v>
      </c>
      <c r="F3148" s="33" t="s">
        <v>1867</v>
      </c>
      <c r="G3148" s="10">
        <v>3719602.6</v>
      </c>
      <c r="H3148" s="11" t="s">
        <v>1867</v>
      </c>
      <c r="I3148" s="11" t="s">
        <v>1867</v>
      </c>
      <c r="J3148" s="28">
        <v>2068372.3</v>
      </c>
    </row>
    <row r="3149" spans="1:10" x14ac:dyDescent="0.25">
      <c r="A3149"/>
      <c r="B3149" s="17"/>
      <c r="C3149" s="19">
        <v>2017</v>
      </c>
      <c r="D3149" s="10">
        <v>2779520.1</v>
      </c>
      <c r="E3149" s="33" t="s">
        <v>1867</v>
      </c>
      <c r="F3149" s="33" t="s">
        <v>1867</v>
      </c>
      <c r="G3149" s="10">
        <v>6102453.8000000007</v>
      </c>
      <c r="H3149" s="11" t="s">
        <v>1867</v>
      </c>
      <c r="I3149" s="11" t="s">
        <v>1867</v>
      </c>
      <c r="J3149" s="28">
        <v>2620607.7000000002</v>
      </c>
    </row>
    <row r="3150" spans="1:10" x14ac:dyDescent="0.25">
      <c r="A3150"/>
      <c r="B3150" s="17"/>
      <c r="C3150" s="19">
        <v>2018</v>
      </c>
      <c r="D3150" s="10">
        <v>2855951.1</v>
      </c>
      <c r="E3150" s="30" t="s">
        <v>1867</v>
      </c>
      <c r="F3150" s="30" t="s">
        <v>1867</v>
      </c>
      <c r="G3150" s="10">
        <v>5335529.6999999993</v>
      </c>
      <c r="H3150" s="11" t="s">
        <v>1867</v>
      </c>
      <c r="I3150" s="11" t="s">
        <v>1867</v>
      </c>
      <c r="J3150" s="28">
        <v>2985022.9</v>
      </c>
    </row>
    <row r="3151" spans="1:10" x14ac:dyDescent="0.25">
      <c r="A3151" s="22" t="s">
        <v>1083</v>
      </c>
      <c r="B3151" s="17" t="s">
        <v>1084</v>
      </c>
      <c r="C3151" s="19">
        <v>2013</v>
      </c>
      <c r="D3151" s="30" t="s">
        <v>1868</v>
      </c>
      <c r="E3151" s="34" t="s">
        <v>1867</v>
      </c>
      <c r="F3151" s="34" t="s">
        <v>1867</v>
      </c>
      <c r="G3151" s="10">
        <v>831278.29999999993</v>
      </c>
      <c r="H3151" s="11" t="s">
        <v>1867</v>
      </c>
      <c r="I3151" s="11" t="s">
        <v>1867</v>
      </c>
      <c r="J3151" s="28">
        <v>819479.1</v>
      </c>
    </row>
    <row r="3152" spans="1:10" x14ac:dyDescent="0.25">
      <c r="A3152"/>
      <c r="B3152" s="17"/>
      <c r="C3152" s="19">
        <v>2014</v>
      </c>
      <c r="D3152" s="30" t="s">
        <v>1868</v>
      </c>
      <c r="E3152" s="29" t="s">
        <v>1867</v>
      </c>
      <c r="F3152" s="10">
        <v>1664574.2000000002</v>
      </c>
      <c r="G3152" s="10">
        <v>1482770.8</v>
      </c>
      <c r="H3152" s="11" t="s">
        <v>1867</v>
      </c>
      <c r="I3152" s="11" t="s">
        <v>1867</v>
      </c>
      <c r="J3152" s="28">
        <v>1299044.7</v>
      </c>
    </row>
    <row r="3153" spans="1:10" x14ac:dyDescent="0.25">
      <c r="A3153"/>
      <c r="B3153" s="17"/>
      <c r="C3153" s="19">
        <v>2015</v>
      </c>
      <c r="D3153" s="30" t="s">
        <v>1868</v>
      </c>
      <c r="E3153" s="33" t="s">
        <v>1867</v>
      </c>
      <c r="F3153" s="33" t="s">
        <v>1867</v>
      </c>
      <c r="G3153" s="10">
        <v>3372697.8</v>
      </c>
      <c r="H3153" s="11" t="s">
        <v>1867</v>
      </c>
      <c r="I3153" s="11" t="s">
        <v>1867</v>
      </c>
      <c r="J3153" s="28">
        <v>3207383.4</v>
      </c>
    </row>
    <row r="3154" spans="1:10" x14ac:dyDescent="0.25">
      <c r="A3154"/>
      <c r="B3154" s="17"/>
      <c r="C3154" s="19">
        <v>2016</v>
      </c>
      <c r="D3154" s="30" t="s">
        <v>1868</v>
      </c>
      <c r="E3154" s="11" t="s">
        <v>1867</v>
      </c>
      <c r="F3154" s="33" t="s">
        <v>1867</v>
      </c>
      <c r="G3154" s="10">
        <v>4609891.0999999996</v>
      </c>
      <c r="H3154" s="11" t="s">
        <v>1867</v>
      </c>
      <c r="I3154" s="11" t="s">
        <v>1867</v>
      </c>
      <c r="J3154" s="28">
        <v>4308369.0999999996</v>
      </c>
    </row>
    <row r="3155" spans="1:10" x14ac:dyDescent="0.25">
      <c r="A3155"/>
      <c r="B3155" s="17"/>
      <c r="C3155" s="19">
        <v>2017</v>
      </c>
      <c r="D3155" s="30" t="s">
        <v>1868</v>
      </c>
      <c r="E3155" s="33" t="s">
        <v>1867</v>
      </c>
      <c r="F3155" s="33" t="s">
        <v>1867</v>
      </c>
      <c r="G3155" s="10">
        <v>5919505.8999999994</v>
      </c>
      <c r="H3155" s="11" t="s">
        <v>1867</v>
      </c>
      <c r="I3155" s="11" t="s">
        <v>1867</v>
      </c>
      <c r="J3155" s="28">
        <v>5455787.2999999998</v>
      </c>
    </row>
    <row r="3156" spans="1:10" x14ac:dyDescent="0.25">
      <c r="A3156"/>
      <c r="B3156" s="17"/>
      <c r="C3156" s="19">
        <v>2018</v>
      </c>
      <c r="D3156" s="30" t="s">
        <v>1868</v>
      </c>
      <c r="E3156" s="30" t="s">
        <v>1867</v>
      </c>
      <c r="F3156" s="30" t="s">
        <v>1867</v>
      </c>
      <c r="G3156" s="10">
        <v>6811452.2999999998</v>
      </c>
      <c r="H3156" s="11" t="s">
        <v>1867</v>
      </c>
      <c r="I3156" s="11" t="s">
        <v>1867</v>
      </c>
      <c r="J3156" s="28">
        <v>6406133.5999999996</v>
      </c>
    </row>
    <row r="3157" spans="1:10" x14ac:dyDescent="0.25">
      <c r="A3157" s="21" t="s">
        <v>1085</v>
      </c>
      <c r="B3157" s="17" t="s">
        <v>1086</v>
      </c>
      <c r="C3157" s="19">
        <v>2013</v>
      </c>
      <c r="D3157" s="30" t="s">
        <v>1868</v>
      </c>
      <c r="E3157" s="34" t="s">
        <v>1867</v>
      </c>
      <c r="F3157" s="10">
        <v>72001.399999999994</v>
      </c>
      <c r="G3157" s="10">
        <v>44733.8</v>
      </c>
      <c r="H3157" s="11" t="s">
        <v>147</v>
      </c>
      <c r="I3157" s="28">
        <v>32865.300000000003</v>
      </c>
      <c r="J3157" s="28">
        <v>32865.300000000003</v>
      </c>
    </row>
    <row r="3158" spans="1:10" x14ac:dyDescent="0.25">
      <c r="A3158" s="21" t="s">
        <v>1087</v>
      </c>
      <c r="B3158" s="17"/>
      <c r="C3158" s="19">
        <v>2014</v>
      </c>
      <c r="D3158" s="30" t="s">
        <v>1868</v>
      </c>
      <c r="E3158" s="30" t="s">
        <v>1868</v>
      </c>
      <c r="F3158" s="10">
        <v>188875.09999999998</v>
      </c>
      <c r="G3158" s="10">
        <v>152203</v>
      </c>
      <c r="H3158" s="11" t="s">
        <v>147</v>
      </c>
      <c r="I3158" s="28">
        <v>107131.3</v>
      </c>
      <c r="J3158" s="28">
        <v>107131.3</v>
      </c>
    </row>
    <row r="3159" spans="1:10" x14ac:dyDescent="0.25">
      <c r="A3159"/>
      <c r="B3159" s="17"/>
      <c r="C3159" s="19">
        <v>2015</v>
      </c>
      <c r="D3159" s="30" t="s">
        <v>1868</v>
      </c>
      <c r="E3159" s="30" t="s">
        <v>1868</v>
      </c>
      <c r="F3159" s="10">
        <v>200594.6</v>
      </c>
      <c r="G3159" s="10">
        <v>115638.6</v>
      </c>
      <c r="H3159" s="11" t="s">
        <v>147</v>
      </c>
      <c r="I3159" s="28">
        <v>77882.100000000006</v>
      </c>
      <c r="J3159" s="28">
        <v>77345.3</v>
      </c>
    </row>
    <row r="3160" spans="1:10" x14ac:dyDescent="0.25">
      <c r="A3160"/>
      <c r="B3160" s="17"/>
      <c r="C3160" s="19">
        <v>2016</v>
      </c>
      <c r="D3160" s="30" t="s">
        <v>1868</v>
      </c>
      <c r="E3160" s="30" t="s">
        <v>1868</v>
      </c>
      <c r="F3160" s="10">
        <v>194422.2</v>
      </c>
      <c r="G3160" s="10">
        <v>143557.59999999998</v>
      </c>
      <c r="H3160" s="11" t="s">
        <v>147</v>
      </c>
      <c r="I3160" s="28">
        <v>97541.5</v>
      </c>
      <c r="J3160" s="28">
        <v>97329.4</v>
      </c>
    </row>
    <row r="3161" spans="1:10" x14ac:dyDescent="0.25">
      <c r="A3161"/>
      <c r="B3161" s="17"/>
      <c r="C3161" s="19">
        <v>2017</v>
      </c>
      <c r="D3161" s="30" t="s">
        <v>1868</v>
      </c>
      <c r="E3161" s="30" t="s">
        <v>1868</v>
      </c>
      <c r="F3161" s="10">
        <v>309758</v>
      </c>
      <c r="G3161" s="10">
        <v>247926</v>
      </c>
      <c r="H3161" s="11" t="s">
        <v>147</v>
      </c>
      <c r="I3161" s="28">
        <v>122560.4</v>
      </c>
      <c r="J3161" s="28">
        <v>121689</v>
      </c>
    </row>
    <row r="3162" spans="1:10" x14ac:dyDescent="0.25">
      <c r="A3162"/>
      <c r="B3162" s="17"/>
      <c r="C3162" s="19">
        <v>2018</v>
      </c>
      <c r="D3162" s="30" t="s">
        <v>1868</v>
      </c>
      <c r="E3162" s="30" t="s">
        <v>1868</v>
      </c>
      <c r="F3162" s="10">
        <v>306071.09999999998</v>
      </c>
      <c r="G3162" s="10">
        <v>216066</v>
      </c>
      <c r="H3162" s="11" t="s">
        <v>147</v>
      </c>
      <c r="I3162" s="28">
        <v>154182.20000000001</v>
      </c>
      <c r="J3162" s="28">
        <v>152994.6</v>
      </c>
    </row>
    <row r="3163" spans="1:10" x14ac:dyDescent="0.25">
      <c r="A3163" s="22" t="s">
        <v>1085</v>
      </c>
      <c r="B3163" s="17" t="s">
        <v>1088</v>
      </c>
      <c r="C3163" s="19">
        <v>2013</v>
      </c>
      <c r="D3163" s="30" t="s">
        <v>1868</v>
      </c>
      <c r="E3163" s="34" t="s">
        <v>1867</v>
      </c>
      <c r="F3163" s="10">
        <v>72001.399999999994</v>
      </c>
      <c r="G3163" s="10">
        <v>44733.8</v>
      </c>
      <c r="H3163" s="11" t="s">
        <v>147</v>
      </c>
      <c r="I3163" s="28">
        <v>32865.300000000003</v>
      </c>
      <c r="J3163" s="28">
        <v>32865.300000000003</v>
      </c>
    </row>
    <row r="3164" spans="1:10" x14ac:dyDescent="0.25">
      <c r="A3164" s="22" t="s">
        <v>1089</v>
      </c>
      <c r="B3164" s="17"/>
      <c r="C3164" s="19">
        <v>2014</v>
      </c>
      <c r="D3164" s="30" t="s">
        <v>1868</v>
      </c>
      <c r="E3164" s="30" t="s">
        <v>1868</v>
      </c>
      <c r="F3164" s="10">
        <v>188875.09999999998</v>
      </c>
      <c r="G3164" s="10">
        <v>152203</v>
      </c>
      <c r="H3164" s="11" t="s">
        <v>147</v>
      </c>
      <c r="I3164" s="28">
        <v>107131.3</v>
      </c>
      <c r="J3164" s="28">
        <v>107131.3</v>
      </c>
    </row>
    <row r="3165" spans="1:10" x14ac:dyDescent="0.25">
      <c r="A3165"/>
      <c r="B3165" s="17"/>
      <c r="C3165" s="19">
        <v>2015</v>
      </c>
      <c r="D3165" s="30" t="s">
        <v>1868</v>
      </c>
      <c r="E3165" s="30" t="s">
        <v>1868</v>
      </c>
      <c r="F3165" s="10">
        <v>200594.6</v>
      </c>
      <c r="G3165" s="10">
        <v>115638.6</v>
      </c>
      <c r="H3165" s="11" t="s">
        <v>147</v>
      </c>
      <c r="I3165" s="28">
        <v>77882.100000000006</v>
      </c>
      <c r="J3165" s="28">
        <v>77345.3</v>
      </c>
    </row>
    <row r="3166" spans="1:10" x14ac:dyDescent="0.25">
      <c r="A3166"/>
      <c r="B3166" s="17"/>
      <c r="C3166" s="19">
        <v>2016</v>
      </c>
      <c r="D3166" s="30" t="s">
        <v>1868</v>
      </c>
      <c r="E3166" s="30" t="s">
        <v>1868</v>
      </c>
      <c r="F3166" s="10">
        <v>194422.2</v>
      </c>
      <c r="G3166" s="10">
        <v>143557.59999999998</v>
      </c>
      <c r="H3166" s="11" t="s">
        <v>147</v>
      </c>
      <c r="I3166" s="28">
        <v>97541.5</v>
      </c>
      <c r="J3166" s="28">
        <v>97329.4</v>
      </c>
    </row>
    <row r="3167" spans="1:10" x14ac:dyDescent="0.25">
      <c r="A3167"/>
      <c r="B3167" s="17"/>
      <c r="C3167" s="19">
        <v>2017</v>
      </c>
      <c r="D3167" s="30" t="s">
        <v>1868</v>
      </c>
      <c r="E3167" s="30" t="s">
        <v>1868</v>
      </c>
      <c r="F3167" s="10">
        <v>309758</v>
      </c>
      <c r="G3167" s="10">
        <v>247926</v>
      </c>
      <c r="H3167" s="11" t="s">
        <v>147</v>
      </c>
      <c r="I3167" s="28">
        <v>122560.4</v>
      </c>
      <c r="J3167" s="28">
        <v>121689</v>
      </c>
    </row>
    <row r="3168" spans="1:10" x14ac:dyDescent="0.25">
      <c r="A3168"/>
      <c r="B3168" s="17"/>
      <c r="C3168" s="19">
        <v>2018</v>
      </c>
      <c r="D3168" s="30" t="s">
        <v>1868</v>
      </c>
      <c r="E3168" s="30" t="s">
        <v>1868</v>
      </c>
      <c r="F3168" s="10">
        <v>306071.09999999998</v>
      </c>
      <c r="G3168" s="10">
        <v>216066</v>
      </c>
      <c r="H3168" s="11" t="s">
        <v>147</v>
      </c>
      <c r="I3168" s="28">
        <v>154182.20000000001</v>
      </c>
      <c r="J3168" s="28">
        <v>152994.6</v>
      </c>
    </row>
    <row r="3169" spans="1:10" x14ac:dyDescent="0.25">
      <c r="A3169" s="20" t="s">
        <v>104</v>
      </c>
      <c r="B3169" s="17" t="s">
        <v>1090</v>
      </c>
      <c r="C3169" s="19">
        <v>2013</v>
      </c>
      <c r="D3169" s="10">
        <v>26022447.5</v>
      </c>
      <c r="E3169" s="10">
        <v>153446394.70000002</v>
      </c>
      <c r="F3169" s="10">
        <v>76264576.200000003</v>
      </c>
      <c r="G3169" s="10">
        <v>27421755.600000001</v>
      </c>
      <c r="H3169" s="28">
        <v>860424.3</v>
      </c>
      <c r="I3169" s="28">
        <v>7559589.7000000002</v>
      </c>
      <c r="J3169" s="28">
        <v>6532423.0999999996</v>
      </c>
    </row>
    <row r="3170" spans="1:10" x14ac:dyDescent="0.25">
      <c r="A3170"/>
      <c r="B3170" s="17"/>
      <c r="C3170" s="19">
        <v>2014</v>
      </c>
      <c r="D3170" s="10">
        <v>72215447.600000009</v>
      </c>
      <c r="E3170" s="10">
        <v>160333684.79999998</v>
      </c>
      <c r="F3170" s="10">
        <v>107475838.90000001</v>
      </c>
      <c r="G3170" s="10">
        <v>49564603.700000003</v>
      </c>
      <c r="H3170" s="28">
        <v>1505781.4</v>
      </c>
      <c r="I3170" s="28">
        <v>12788051.6</v>
      </c>
      <c r="J3170" s="28">
        <v>11406257</v>
      </c>
    </row>
    <row r="3171" spans="1:10" x14ac:dyDescent="0.25">
      <c r="A3171"/>
      <c r="B3171" s="17"/>
      <c r="C3171" s="19">
        <v>2015</v>
      </c>
      <c r="D3171" s="10">
        <v>98857773.400000006</v>
      </c>
      <c r="E3171" s="10">
        <v>168108652.80000001</v>
      </c>
      <c r="F3171" s="10">
        <v>100606405.7</v>
      </c>
      <c r="G3171" s="10">
        <v>49170919.299999997</v>
      </c>
      <c r="H3171" s="28">
        <v>2827432.4</v>
      </c>
      <c r="I3171" s="28">
        <v>21569040.700000003</v>
      </c>
      <c r="J3171" s="28">
        <v>20167559.5</v>
      </c>
    </row>
    <row r="3172" spans="1:10" x14ac:dyDescent="0.25">
      <c r="A3172"/>
      <c r="B3172" s="17" t="s">
        <v>1091</v>
      </c>
      <c r="C3172" s="19">
        <v>2016</v>
      </c>
      <c r="D3172" s="10">
        <v>81503920.700000003</v>
      </c>
      <c r="E3172" s="10">
        <v>199511147.5</v>
      </c>
      <c r="F3172" s="10">
        <v>102809002.7</v>
      </c>
      <c r="G3172" s="10">
        <v>44393721.5</v>
      </c>
      <c r="H3172" s="28">
        <v>3968801.8</v>
      </c>
      <c r="I3172" s="28">
        <v>30674789.900000002</v>
      </c>
      <c r="J3172" s="28">
        <v>28487210.699999999</v>
      </c>
    </row>
    <row r="3173" spans="1:10" x14ac:dyDescent="0.25">
      <c r="A3173"/>
      <c r="B3173" s="17"/>
      <c r="C3173" s="19">
        <v>2017</v>
      </c>
      <c r="D3173" s="10">
        <v>122578482.7</v>
      </c>
      <c r="E3173" s="10">
        <v>288504121.40000004</v>
      </c>
      <c r="F3173" s="10">
        <v>140178540.5</v>
      </c>
      <c r="G3173" s="10">
        <v>63065926.399999999</v>
      </c>
      <c r="H3173" s="28">
        <v>6630949.5999999996</v>
      </c>
      <c r="I3173" s="28">
        <v>37641210.700000003</v>
      </c>
      <c r="J3173" s="28">
        <v>35172469.5</v>
      </c>
    </row>
    <row r="3174" spans="1:10" x14ac:dyDescent="0.25">
      <c r="A3174"/>
      <c r="B3174" s="17"/>
      <c r="C3174" s="19">
        <v>2018</v>
      </c>
      <c r="D3174" s="10">
        <v>114530951.8</v>
      </c>
      <c r="E3174" s="10">
        <v>357095959.80000001</v>
      </c>
      <c r="F3174" s="10">
        <v>187544167.69999999</v>
      </c>
      <c r="G3174" s="10">
        <v>93522356</v>
      </c>
      <c r="H3174" s="28">
        <v>10442425.5</v>
      </c>
      <c r="I3174" s="28">
        <v>42927918.100000001</v>
      </c>
      <c r="J3174" s="28">
        <v>40030543.799999997</v>
      </c>
    </row>
    <row r="3175" spans="1:10" x14ac:dyDescent="0.25">
      <c r="A3175" s="21" t="s">
        <v>1092</v>
      </c>
      <c r="B3175" s="17" t="s">
        <v>1093</v>
      </c>
      <c r="C3175" s="19">
        <v>2013</v>
      </c>
      <c r="D3175" s="10">
        <v>1408921.9</v>
      </c>
      <c r="E3175" s="10">
        <v>9901712.8000000007</v>
      </c>
      <c r="F3175" s="10">
        <v>10098990.800000001</v>
      </c>
      <c r="G3175" s="10">
        <v>5873138.5</v>
      </c>
      <c r="H3175" s="28">
        <v>85733.3</v>
      </c>
      <c r="I3175" s="28">
        <v>1395991.9</v>
      </c>
      <c r="J3175" s="28">
        <v>1316783.3</v>
      </c>
    </row>
    <row r="3176" spans="1:10" x14ac:dyDescent="0.25">
      <c r="A3176"/>
      <c r="B3176" s="17"/>
      <c r="C3176" s="19">
        <v>2014</v>
      </c>
      <c r="D3176" s="29" t="s">
        <v>1867</v>
      </c>
      <c r="E3176" s="10">
        <v>11730986.700000001</v>
      </c>
      <c r="F3176" s="10">
        <v>13180401.4</v>
      </c>
      <c r="G3176" s="10">
        <v>6780851.5</v>
      </c>
      <c r="H3176" s="29" t="s">
        <v>1867</v>
      </c>
      <c r="I3176" s="28">
        <v>1922067.6</v>
      </c>
      <c r="J3176" s="28">
        <v>1768847.1</v>
      </c>
    </row>
    <row r="3177" spans="1:10" x14ac:dyDescent="0.25">
      <c r="A3177"/>
      <c r="B3177" s="17"/>
      <c r="C3177" s="19">
        <v>2015</v>
      </c>
      <c r="D3177" s="30" t="s">
        <v>1868</v>
      </c>
      <c r="E3177" s="10">
        <v>6974618.4000000004</v>
      </c>
      <c r="F3177" s="10">
        <v>12669607.300000001</v>
      </c>
      <c r="G3177" s="10">
        <v>8443815.1000000015</v>
      </c>
      <c r="H3177" s="28">
        <v>537356.5</v>
      </c>
      <c r="I3177" s="28">
        <v>3848002.9000000004</v>
      </c>
      <c r="J3177" s="28">
        <v>3625116.4</v>
      </c>
    </row>
    <row r="3178" spans="1:10" x14ac:dyDescent="0.25">
      <c r="A3178"/>
      <c r="B3178" s="17"/>
      <c r="C3178" s="19">
        <v>2016</v>
      </c>
      <c r="D3178" s="30" t="s">
        <v>1868</v>
      </c>
      <c r="E3178" s="10">
        <v>7440629</v>
      </c>
      <c r="F3178" s="10">
        <v>11794038</v>
      </c>
      <c r="G3178" s="10">
        <v>6998219.1999999993</v>
      </c>
      <c r="H3178" s="28">
        <v>637307.80000000005</v>
      </c>
      <c r="I3178" s="28">
        <v>5016141.1000000006</v>
      </c>
      <c r="J3178" s="28">
        <v>4853681.8</v>
      </c>
    </row>
    <row r="3179" spans="1:10" x14ac:dyDescent="0.25">
      <c r="A3179"/>
      <c r="B3179" s="17"/>
      <c r="C3179" s="19">
        <v>2017</v>
      </c>
      <c r="D3179" s="33" t="s">
        <v>1867</v>
      </c>
      <c r="E3179" s="10">
        <v>20881570</v>
      </c>
      <c r="F3179" s="10">
        <v>15977414.299999999</v>
      </c>
      <c r="G3179" s="10">
        <v>9181781.1999999993</v>
      </c>
      <c r="H3179" s="33" t="s">
        <v>1867</v>
      </c>
      <c r="I3179" s="28">
        <v>6268737.0999999996</v>
      </c>
      <c r="J3179" s="28">
        <v>6047793</v>
      </c>
    </row>
    <row r="3180" spans="1:10" x14ac:dyDescent="0.25">
      <c r="A3180"/>
      <c r="B3180" s="17"/>
      <c r="C3180" s="19">
        <v>2018</v>
      </c>
      <c r="D3180" s="30" t="s">
        <v>1867</v>
      </c>
      <c r="E3180" s="10">
        <v>24645727</v>
      </c>
      <c r="F3180" s="10">
        <v>18788510.699999999</v>
      </c>
      <c r="G3180" s="10">
        <v>12646367.6</v>
      </c>
      <c r="H3180" s="30" t="s">
        <v>1867</v>
      </c>
      <c r="I3180" s="28">
        <v>7302117.0999999996</v>
      </c>
      <c r="J3180" s="28">
        <v>6959800.5</v>
      </c>
    </row>
    <row r="3181" spans="1:10" x14ac:dyDescent="0.25">
      <c r="A3181" s="22" t="s">
        <v>1094</v>
      </c>
      <c r="B3181" s="17" t="s">
        <v>1095</v>
      </c>
      <c r="C3181" s="19">
        <v>2013</v>
      </c>
      <c r="D3181" s="30" t="s">
        <v>1868</v>
      </c>
      <c r="E3181" s="10">
        <v>1815167.9</v>
      </c>
      <c r="F3181" s="10">
        <v>212680.7</v>
      </c>
      <c r="G3181" s="10">
        <v>147897.1</v>
      </c>
      <c r="H3181" s="28">
        <v>15419.9</v>
      </c>
      <c r="I3181" s="28">
        <v>132764.9</v>
      </c>
      <c r="J3181" s="28">
        <v>124485.9</v>
      </c>
    </row>
    <row r="3182" spans="1:10" x14ac:dyDescent="0.25">
      <c r="A3182" s="22" t="s">
        <v>1096</v>
      </c>
      <c r="B3182" s="17"/>
      <c r="C3182" s="19">
        <v>2014</v>
      </c>
      <c r="D3182" s="30" t="s">
        <v>1868</v>
      </c>
      <c r="E3182" s="10">
        <v>1270674</v>
      </c>
      <c r="F3182" s="10">
        <v>901176.5</v>
      </c>
      <c r="G3182" s="10">
        <v>383880.9</v>
      </c>
      <c r="H3182" s="28">
        <v>44856</v>
      </c>
      <c r="I3182" s="28">
        <v>289340.09999999998</v>
      </c>
      <c r="J3182" s="28">
        <v>263949.3</v>
      </c>
    </row>
    <row r="3183" spans="1:10" x14ac:dyDescent="0.25">
      <c r="A3183"/>
      <c r="B3183" s="17"/>
      <c r="C3183" s="19">
        <v>2015</v>
      </c>
      <c r="D3183" s="30" t="s">
        <v>1868</v>
      </c>
      <c r="E3183" s="33" t="s">
        <v>1867</v>
      </c>
      <c r="F3183" s="33" t="s">
        <v>1867</v>
      </c>
      <c r="G3183" s="10">
        <v>736939</v>
      </c>
      <c r="H3183" s="11" t="s">
        <v>1867</v>
      </c>
      <c r="I3183" s="11" t="s">
        <v>1867</v>
      </c>
      <c r="J3183" s="28">
        <v>566741.80000000005</v>
      </c>
    </row>
    <row r="3184" spans="1:10" x14ac:dyDescent="0.25">
      <c r="A3184"/>
      <c r="B3184" s="17"/>
      <c r="C3184" s="19">
        <v>2016</v>
      </c>
      <c r="D3184" s="30" t="s">
        <v>1868</v>
      </c>
      <c r="E3184" s="10">
        <v>381776</v>
      </c>
      <c r="F3184" s="10">
        <v>1217727.8999999999</v>
      </c>
      <c r="G3184" s="10">
        <v>831554.39999999991</v>
      </c>
      <c r="H3184" s="11" t="s">
        <v>147</v>
      </c>
      <c r="I3184" s="28">
        <v>714643.5</v>
      </c>
      <c r="J3184" s="28">
        <v>708466.2</v>
      </c>
    </row>
    <row r="3185" spans="1:10" x14ac:dyDescent="0.25">
      <c r="A3185"/>
      <c r="B3185" s="17"/>
      <c r="C3185" s="19">
        <v>2017</v>
      </c>
      <c r="D3185" s="30" t="s">
        <v>1868</v>
      </c>
      <c r="E3185" s="33" t="s">
        <v>1867</v>
      </c>
      <c r="F3185" s="10">
        <v>1848073.4</v>
      </c>
      <c r="G3185" s="10">
        <v>1060004.3</v>
      </c>
      <c r="H3185" s="11" t="s">
        <v>147</v>
      </c>
      <c r="I3185" s="33" t="s">
        <v>1867</v>
      </c>
      <c r="J3185" s="28">
        <v>896804.5</v>
      </c>
    </row>
    <row r="3186" spans="1:10" x14ac:dyDescent="0.25">
      <c r="A3186"/>
      <c r="B3186" s="17"/>
      <c r="C3186" s="19">
        <v>2018</v>
      </c>
      <c r="D3186" s="30" t="s">
        <v>1868</v>
      </c>
      <c r="E3186" s="10">
        <v>201798</v>
      </c>
      <c r="F3186" s="10">
        <v>2145918.7999999998</v>
      </c>
      <c r="G3186" s="10">
        <v>1523263</v>
      </c>
      <c r="H3186" s="11" t="s">
        <v>1867</v>
      </c>
      <c r="I3186" s="11" t="s">
        <v>1867</v>
      </c>
      <c r="J3186" s="28">
        <v>935902.6</v>
      </c>
    </row>
    <row r="3187" spans="1:10" x14ac:dyDescent="0.25">
      <c r="A3187" s="22" t="s">
        <v>1097</v>
      </c>
      <c r="B3187" s="17" t="s">
        <v>1098</v>
      </c>
      <c r="C3187" s="19">
        <v>2013</v>
      </c>
      <c r="D3187" s="30" t="s">
        <v>1868</v>
      </c>
      <c r="E3187" s="10">
        <v>519936.4</v>
      </c>
      <c r="F3187" s="10">
        <v>1455519.3</v>
      </c>
      <c r="G3187" s="10">
        <v>629238.5</v>
      </c>
      <c r="H3187" s="11" t="s">
        <v>147</v>
      </c>
      <c r="I3187" s="28">
        <v>17863.599999999999</v>
      </c>
      <c r="J3187" s="28">
        <v>17649.5</v>
      </c>
    </row>
    <row r="3188" spans="1:10" x14ac:dyDescent="0.25">
      <c r="A3188" s="22" t="s">
        <v>1099</v>
      </c>
      <c r="B3188" s="17"/>
      <c r="C3188" s="19">
        <v>2014</v>
      </c>
      <c r="D3188" s="29" t="s">
        <v>1867</v>
      </c>
      <c r="E3188" s="29" t="s">
        <v>1867</v>
      </c>
      <c r="F3188" s="10">
        <v>1067483</v>
      </c>
      <c r="G3188" s="10">
        <v>525372.80000000005</v>
      </c>
      <c r="H3188" s="11" t="s">
        <v>147</v>
      </c>
      <c r="I3188" s="29" t="s">
        <v>1867</v>
      </c>
      <c r="J3188" s="28">
        <v>31384.9</v>
      </c>
    </row>
    <row r="3189" spans="1:10" x14ac:dyDescent="0.25">
      <c r="A3189"/>
      <c r="B3189" s="17"/>
      <c r="C3189" s="19">
        <v>2015</v>
      </c>
      <c r="D3189" s="30" t="s">
        <v>1868</v>
      </c>
      <c r="E3189" s="10">
        <v>796826</v>
      </c>
      <c r="F3189" s="10">
        <v>1096283.8999999999</v>
      </c>
      <c r="G3189" s="10">
        <v>650411.89999999991</v>
      </c>
      <c r="H3189" s="11" t="s">
        <v>147</v>
      </c>
      <c r="I3189" s="28">
        <v>92503.7</v>
      </c>
      <c r="J3189" s="28">
        <v>92503.7</v>
      </c>
    </row>
    <row r="3190" spans="1:10" x14ac:dyDescent="0.25">
      <c r="A3190"/>
      <c r="B3190" s="17"/>
      <c r="C3190" s="19">
        <v>2016</v>
      </c>
      <c r="D3190" s="30" t="s">
        <v>1868</v>
      </c>
      <c r="E3190" s="10">
        <v>1039469.5</v>
      </c>
      <c r="F3190" s="10">
        <v>1465470.2</v>
      </c>
      <c r="G3190" s="10">
        <v>435018.3</v>
      </c>
      <c r="H3190" s="11" t="s">
        <v>147</v>
      </c>
      <c r="I3190" s="28">
        <v>165953.79999999999</v>
      </c>
      <c r="J3190" s="28">
        <v>165953.79999999999</v>
      </c>
    </row>
    <row r="3191" spans="1:10" x14ac:dyDescent="0.25">
      <c r="A3191"/>
      <c r="B3191" s="17"/>
      <c r="C3191" s="19">
        <v>2017</v>
      </c>
      <c r="D3191" s="30" t="s">
        <v>1868</v>
      </c>
      <c r="E3191" s="10">
        <v>2325782.4</v>
      </c>
      <c r="F3191" s="10">
        <v>1700247</v>
      </c>
      <c r="G3191" s="10">
        <v>483369</v>
      </c>
      <c r="H3191" s="11" t="s">
        <v>147</v>
      </c>
      <c r="I3191" s="28">
        <v>196038.5</v>
      </c>
      <c r="J3191" s="28">
        <v>196038.5</v>
      </c>
    </row>
    <row r="3192" spans="1:10" x14ac:dyDescent="0.25">
      <c r="A3192"/>
      <c r="B3192" s="17"/>
      <c r="C3192" s="19">
        <v>2018</v>
      </c>
      <c r="D3192" s="30" t="s">
        <v>1868</v>
      </c>
      <c r="E3192" s="10">
        <v>3075562.6</v>
      </c>
      <c r="F3192" s="10">
        <v>1429441.1</v>
      </c>
      <c r="G3192" s="10">
        <v>696766.1</v>
      </c>
      <c r="H3192" s="11" t="s">
        <v>147</v>
      </c>
      <c r="I3192" s="28">
        <v>179476.5</v>
      </c>
      <c r="J3192" s="28">
        <v>179476.5</v>
      </c>
    </row>
    <row r="3193" spans="1:10" x14ac:dyDescent="0.25">
      <c r="A3193" s="22" t="s">
        <v>1100</v>
      </c>
      <c r="B3193" s="17" t="s">
        <v>1101</v>
      </c>
      <c r="C3193" s="19">
        <v>2013</v>
      </c>
      <c r="D3193" s="30" t="s">
        <v>1868</v>
      </c>
      <c r="E3193" s="34" t="s">
        <v>1867</v>
      </c>
      <c r="F3193" s="10">
        <v>655045</v>
      </c>
      <c r="G3193" s="10">
        <v>471131.1</v>
      </c>
      <c r="H3193" s="11" t="s">
        <v>147</v>
      </c>
      <c r="I3193" s="28">
        <v>104983.5</v>
      </c>
      <c r="J3193" s="28">
        <v>93669.3</v>
      </c>
    </row>
    <row r="3194" spans="1:10" x14ac:dyDescent="0.25">
      <c r="A3194"/>
      <c r="B3194" s="17"/>
      <c r="C3194" s="19">
        <v>2014</v>
      </c>
      <c r="D3194" s="30" t="s">
        <v>1868</v>
      </c>
      <c r="E3194" s="29" t="s">
        <v>1867</v>
      </c>
      <c r="F3194" s="10">
        <v>933128.20000000007</v>
      </c>
      <c r="G3194" s="10">
        <v>607271.80000000005</v>
      </c>
      <c r="H3194" s="11" t="s">
        <v>147</v>
      </c>
      <c r="I3194" s="29" t="s">
        <v>1867</v>
      </c>
      <c r="J3194" s="28">
        <v>168874.6</v>
      </c>
    </row>
    <row r="3195" spans="1:10" x14ac:dyDescent="0.25">
      <c r="A3195"/>
      <c r="B3195" s="17"/>
      <c r="C3195" s="19">
        <v>2015</v>
      </c>
      <c r="D3195" s="30" t="s">
        <v>1868</v>
      </c>
      <c r="E3195" s="10">
        <v>62634.9</v>
      </c>
      <c r="F3195" s="10">
        <v>1243218.3</v>
      </c>
      <c r="G3195" s="10">
        <v>978350.8</v>
      </c>
      <c r="H3195" s="11" t="s">
        <v>1867</v>
      </c>
      <c r="I3195" s="11" t="s">
        <v>1867</v>
      </c>
      <c r="J3195" s="28">
        <v>321618.8</v>
      </c>
    </row>
    <row r="3196" spans="1:10" x14ac:dyDescent="0.25">
      <c r="A3196"/>
      <c r="B3196" s="17"/>
      <c r="C3196" s="19">
        <v>2016</v>
      </c>
      <c r="D3196" s="30" t="s">
        <v>1868</v>
      </c>
      <c r="E3196" s="30" t="s">
        <v>1868</v>
      </c>
      <c r="F3196" s="10">
        <v>1010104.7</v>
      </c>
      <c r="G3196" s="10">
        <v>759767.5</v>
      </c>
      <c r="H3196" s="11" t="s">
        <v>147</v>
      </c>
      <c r="I3196" s="33" t="s">
        <v>1867</v>
      </c>
      <c r="J3196" s="28">
        <f>475669.9-0.1</f>
        <v>475669.80000000005</v>
      </c>
    </row>
    <row r="3197" spans="1:10" x14ac:dyDescent="0.25">
      <c r="A3197"/>
      <c r="B3197" s="17"/>
      <c r="C3197" s="19">
        <v>2017</v>
      </c>
      <c r="D3197" s="30" t="s">
        <v>1868</v>
      </c>
      <c r="E3197" s="30" t="s">
        <v>1868</v>
      </c>
      <c r="F3197" s="10">
        <v>1268924</v>
      </c>
      <c r="G3197" s="10">
        <v>887834.2</v>
      </c>
      <c r="H3197" s="11" t="s">
        <v>147</v>
      </c>
      <c r="I3197" s="28">
        <v>616586.6</v>
      </c>
      <c r="J3197" s="28">
        <v>605602.1</v>
      </c>
    </row>
    <row r="3198" spans="1:10" x14ac:dyDescent="0.25">
      <c r="A3198"/>
      <c r="B3198" s="17"/>
      <c r="C3198" s="19">
        <v>2018</v>
      </c>
      <c r="D3198" s="30" t="s">
        <v>1868</v>
      </c>
      <c r="E3198" s="30" t="s">
        <v>1867</v>
      </c>
      <c r="F3198" s="10">
        <v>1879146.4</v>
      </c>
      <c r="G3198" s="10">
        <v>1404904.3</v>
      </c>
      <c r="H3198" s="11" t="s">
        <v>147</v>
      </c>
      <c r="I3198" s="30" t="s">
        <v>1867</v>
      </c>
      <c r="J3198" s="28">
        <v>648047.4</v>
      </c>
    </row>
    <row r="3199" spans="1:10" x14ac:dyDescent="0.25">
      <c r="A3199" s="22" t="s">
        <v>1102</v>
      </c>
      <c r="B3199" s="17" t="s">
        <v>1103</v>
      </c>
      <c r="C3199" s="19">
        <v>2013</v>
      </c>
      <c r="D3199" s="30" t="s">
        <v>1868</v>
      </c>
      <c r="E3199" s="30" t="s">
        <v>1868</v>
      </c>
      <c r="F3199" s="10">
        <v>856439.20000000007</v>
      </c>
      <c r="G3199" s="10">
        <v>368491.4</v>
      </c>
      <c r="H3199" s="11" t="s">
        <v>147</v>
      </c>
      <c r="I3199" s="28">
        <v>22512.9</v>
      </c>
      <c r="J3199" s="28">
        <v>22512.9</v>
      </c>
    </row>
    <row r="3200" spans="1:10" x14ac:dyDescent="0.25">
      <c r="A3200" s="22" t="s">
        <v>1104</v>
      </c>
      <c r="B3200" s="17"/>
      <c r="C3200" s="19">
        <v>2014</v>
      </c>
      <c r="D3200" s="30" t="s">
        <v>1868</v>
      </c>
      <c r="E3200" s="30" t="s">
        <v>1868</v>
      </c>
      <c r="F3200" s="10">
        <v>693961.10000000009</v>
      </c>
      <c r="G3200" s="10">
        <v>564690.80000000005</v>
      </c>
      <c r="H3200" s="11" t="s">
        <v>147</v>
      </c>
      <c r="I3200" s="28">
        <v>45872.800000000003</v>
      </c>
      <c r="J3200" s="28">
        <v>45144.3</v>
      </c>
    </row>
    <row r="3201" spans="1:10" x14ac:dyDescent="0.25">
      <c r="A3201"/>
      <c r="B3201" s="17"/>
      <c r="C3201" s="19">
        <v>2015</v>
      </c>
      <c r="D3201" s="30" t="s">
        <v>1868</v>
      </c>
      <c r="E3201" s="30" t="s">
        <v>1868</v>
      </c>
      <c r="F3201" s="10">
        <v>1028216.6000000001</v>
      </c>
      <c r="G3201" s="10">
        <v>880817.10000000009</v>
      </c>
      <c r="H3201" s="11" t="s">
        <v>147</v>
      </c>
      <c r="I3201" s="28">
        <v>95178.8</v>
      </c>
      <c r="J3201" s="28">
        <v>95178.8</v>
      </c>
    </row>
    <row r="3202" spans="1:10" x14ac:dyDescent="0.25">
      <c r="A3202"/>
      <c r="B3202" s="17"/>
      <c r="C3202" s="19">
        <v>2016</v>
      </c>
      <c r="D3202" s="30" t="s">
        <v>1868</v>
      </c>
      <c r="E3202" s="11" t="s">
        <v>1867</v>
      </c>
      <c r="F3202" s="33" t="s">
        <v>1867</v>
      </c>
      <c r="G3202" s="10">
        <v>439681.9</v>
      </c>
      <c r="H3202" s="11" t="s">
        <v>1867</v>
      </c>
      <c r="I3202" s="11" t="s">
        <v>1867</v>
      </c>
      <c r="J3202" s="28">
        <v>164751.20000000001</v>
      </c>
    </row>
    <row r="3203" spans="1:10" x14ac:dyDescent="0.25">
      <c r="A3203"/>
      <c r="B3203" s="17"/>
      <c r="C3203" s="19">
        <v>2017</v>
      </c>
      <c r="D3203" s="30" t="s">
        <v>1868</v>
      </c>
      <c r="E3203" s="30" t="s">
        <v>1868</v>
      </c>
      <c r="F3203" s="10">
        <v>939756.4</v>
      </c>
      <c r="G3203" s="10">
        <v>857370.6</v>
      </c>
      <c r="H3203" s="11" t="s">
        <v>147</v>
      </c>
      <c r="I3203" s="28">
        <v>230737</v>
      </c>
      <c r="J3203" s="28">
        <v>229556.9</v>
      </c>
    </row>
    <row r="3204" spans="1:10" x14ac:dyDescent="0.25">
      <c r="A3204"/>
      <c r="B3204" s="17"/>
      <c r="C3204" s="19">
        <v>2018</v>
      </c>
      <c r="D3204" s="30" t="s">
        <v>1868</v>
      </c>
      <c r="E3204" s="30" t="s">
        <v>1868</v>
      </c>
      <c r="F3204" s="10">
        <v>1309161.3</v>
      </c>
      <c r="G3204" s="10">
        <v>904756</v>
      </c>
      <c r="H3204" s="11" t="s">
        <v>147</v>
      </c>
      <c r="I3204" s="28">
        <v>234158.2</v>
      </c>
      <c r="J3204" s="28">
        <v>234158.2</v>
      </c>
    </row>
    <row r="3205" spans="1:10" x14ac:dyDescent="0.25">
      <c r="A3205" s="22" t="s">
        <v>1105</v>
      </c>
      <c r="B3205" s="17" t="s">
        <v>1106</v>
      </c>
      <c r="C3205" s="19">
        <v>2013</v>
      </c>
      <c r="D3205" s="30" t="s">
        <v>1868</v>
      </c>
      <c r="E3205" s="34" t="s">
        <v>1867</v>
      </c>
      <c r="F3205" s="34" t="s">
        <v>1867</v>
      </c>
      <c r="G3205" s="10">
        <v>179456.4</v>
      </c>
      <c r="H3205" s="11" t="s">
        <v>1867</v>
      </c>
      <c r="I3205" s="11" t="s">
        <v>1867</v>
      </c>
      <c r="J3205" s="28">
        <v>44776.1</v>
      </c>
    </row>
    <row r="3206" spans="1:10" x14ac:dyDescent="0.25">
      <c r="A3206" s="22" t="s">
        <v>1107</v>
      </c>
      <c r="B3206" s="17"/>
      <c r="C3206" s="19">
        <v>2014</v>
      </c>
      <c r="D3206" s="30" t="s">
        <v>1868</v>
      </c>
      <c r="E3206" s="29" t="s">
        <v>1867</v>
      </c>
      <c r="F3206" s="10">
        <v>363921.80000000005</v>
      </c>
      <c r="G3206" s="10">
        <v>224659.8</v>
      </c>
      <c r="H3206" s="11" t="s">
        <v>1867</v>
      </c>
      <c r="I3206" s="11" t="s">
        <v>1867</v>
      </c>
      <c r="J3206" s="28">
        <v>65427.199999999997</v>
      </c>
    </row>
    <row r="3207" spans="1:10" x14ac:dyDescent="0.25">
      <c r="A3207"/>
      <c r="B3207" s="17"/>
      <c r="C3207" s="19">
        <v>2015</v>
      </c>
      <c r="D3207" s="30" t="s">
        <v>1868</v>
      </c>
      <c r="E3207" s="10">
        <v>425946.5</v>
      </c>
      <c r="F3207" s="10">
        <v>489942.1</v>
      </c>
      <c r="G3207" s="10">
        <v>355800.4</v>
      </c>
      <c r="H3207" s="11" t="s">
        <v>1867</v>
      </c>
      <c r="I3207" s="11" t="s">
        <v>1867</v>
      </c>
      <c r="J3207" s="28">
        <v>124937.7</v>
      </c>
    </row>
    <row r="3208" spans="1:10" x14ac:dyDescent="0.25">
      <c r="A3208"/>
      <c r="B3208" s="17"/>
      <c r="C3208" s="19">
        <v>2016</v>
      </c>
      <c r="D3208" s="30" t="s">
        <v>1868</v>
      </c>
      <c r="E3208" s="11" t="s">
        <v>1867</v>
      </c>
      <c r="F3208" s="33" t="s">
        <v>1867</v>
      </c>
      <c r="G3208" s="10">
        <v>229198.3</v>
      </c>
      <c r="H3208" s="11" t="s">
        <v>1867</v>
      </c>
      <c r="I3208" s="11" t="s">
        <v>1867</v>
      </c>
      <c r="J3208" s="28">
        <v>165231.79999999999</v>
      </c>
    </row>
    <row r="3209" spans="1:10" x14ac:dyDescent="0.25">
      <c r="A3209"/>
      <c r="B3209" s="17"/>
      <c r="C3209" s="19">
        <v>2017</v>
      </c>
      <c r="D3209" s="30" t="s">
        <v>1868</v>
      </c>
      <c r="E3209" s="33" t="s">
        <v>1867</v>
      </c>
      <c r="F3209" s="33" t="s">
        <v>1867</v>
      </c>
      <c r="G3209" s="10">
        <v>302544.40000000002</v>
      </c>
      <c r="H3209" s="11" t="s">
        <v>1867</v>
      </c>
      <c r="I3209" s="11" t="s">
        <v>1867</v>
      </c>
      <c r="J3209" s="28">
        <v>224156.3</v>
      </c>
    </row>
    <row r="3210" spans="1:10" x14ac:dyDescent="0.25">
      <c r="A3210"/>
      <c r="B3210" s="17"/>
      <c r="C3210" s="19">
        <v>2018</v>
      </c>
      <c r="D3210" s="30" t="s">
        <v>1868</v>
      </c>
      <c r="E3210" s="30" t="s">
        <v>1867</v>
      </c>
      <c r="F3210" s="30" t="s">
        <v>1867</v>
      </c>
      <c r="G3210" s="10">
        <v>432779.3</v>
      </c>
      <c r="H3210" s="11" t="s">
        <v>1867</v>
      </c>
      <c r="I3210" s="11" t="s">
        <v>1867</v>
      </c>
      <c r="J3210" s="28">
        <v>273042.3</v>
      </c>
    </row>
    <row r="3211" spans="1:10" x14ac:dyDescent="0.25">
      <c r="A3211" s="22" t="s">
        <v>1108</v>
      </c>
      <c r="B3211" s="17" t="s">
        <v>1109</v>
      </c>
      <c r="C3211" s="19">
        <v>2013</v>
      </c>
      <c r="D3211" s="30" t="s">
        <v>1868</v>
      </c>
      <c r="E3211" s="34" t="s">
        <v>1867</v>
      </c>
      <c r="F3211" s="10">
        <v>173263.7</v>
      </c>
      <c r="G3211" s="10">
        <v>125527.4</v>
      </c>
      <c r="H3211" s="11" t="s">
        <v>147</v>
      </c>
      <c r="I3211" s="28">
        <v>43719.3</v>
      </c>
      <c r="J3211" s="28">
        <v>37987.9</v>
      </c>
    </row>
    <row r="3212" spans="1:10" x14ac:dyDescent="0.25">
      <c r="A3212" s="22" t="s">
        <v>1110</v>
      </c>
      <c r="B3212" s="17"/>
      <c r="C3212" s="19">
        <v>2014</v>
      </c>
      <c r="D3212" s="30" t="s">
        <v>1868</v>
      </c>
      <c r="E3212" s="29" t="s">
        <v>1867</v>
      </c>
      <c r="F3212" s="10">
        <v>186176.8</v>
      </c>
      <c r="G3212" s="10">
        <v>88147.6</v>
      </c>
      <c r="H3212" s="11" t="s">
        <v>147</v>
      </c>
      <c r="I3212" s="29" t="s">
        <v>1867</v>
      </c>
      <c r="J3212" s="28">
        <v>51617.2</v>
      </c>
    </row>
    <row r="3213" spans="1:10" x14ac:dyDescent="0.25">
      <c r="A3213"/>
      <c r="B3213" s="17"/>
      <c r="C3213" s="19">
        <v>2015</v>
      </c>
      <c r="D3213" s="30" t="s">
        <v>1868</v>
      </c>
      <c r="E3213" s="33" t="s">
        <v>1867</v>
      </c>
      <c r="F3213" s="10">
        <v>355842.7</v>
      </c>
      <c r="G3213" s="10">
        <v>198516.6</v>
      </c>
      <c r="H3213" s="11" t="s">
        <v>147</v>
      </c>
      <c r="I3213" s="33" t="s">
        <v>1867</v>
      </c>
      <c r="J3213" s="28">
        <v>124421</v>
      </c>
    </row>
    <row r="3214" spans="1:10" x14ac:dyDescent="0.25">
      <c r="A3214"/>
      <c r="B3214" s="17"/>
      <c r="C3214" s="19">
        <v>2016</v>
      </c>
      <c r="D3214" s="30" t="s">
        <v>1868</v>
      </c>
      <c r="E3214" s="10">
        <v>461447.1</v>
      </c>
      <c r="F3214" s="10">
        <v>260565.40000000002</v>
      </c>
      <c r="G3214" s="10">
        <v>229570.7</v>
      </c>
      <c r="H3214" s="11" t="s">
        <v>147</v>
      </c>
      <c r="I3214" s="33" t="s">
        <v>1867</v>
      </c>
      <c r="J3214" s="28">
        <v>209570.1</v>
      </c>
    </row>
    <row r="3215" spans="1:10" x14ac:dyDescent="0.25">
      <c r="A3215"/>
      <c r="B3215" s="17"/>
      <c r="C3215" s="19">
        <v>2017</v>
      </c>
      <c r="D3215" s="30" t="s">
        <v>1868</v>
      </c>
      <c r="E3215" s="33" t="s">
        <v>1867</v>
      </c>
      <c r="F3215" s="10">
        <v>609906.80000000005</v>
      </c>
      <c r="G3215" s="10">
        <v>313056.69999999995</v>
      </c>
      <c r="H3215" s="11" t="s">
        <v>147</v>
      </c>
      <c r="I3215" s="33" t="s">
        <v>1867</v>
      </c>
      <c r="J3215" s="28">
        <v>295872.09999999998</v>
      </c>
    </row>
    <row r="3216" spans="1:10" x14ac:dyDescent="0.25">
      <c r="A3216"/>
      <c r="B3216" s="17"/>
      <c r="C3216" s="19">
        <v>2018</v>
      </c>
      <c r="D3216" s="30" t="s">
        <v>1868</v>
      </c>
      <c r="E3216" s="30" t="s">
        <v>1868</v>
      </c>
      <c r="F3216" s="10">
        <v>747034.5</v>
      </c>
      <c r="G3216" s="10">
        <v>514001.19999999995</v>
      </c>
      <c r="H3216" s="11" t="s">
        <v>147</v>
      </c>
      <c r="I3216" s="28">
        <v>405700.1</v>
      </c>
      <c r="J3216" s="28">
        <v>400000.8</v>
      </c>
    </row>
    <row r="3217" spans="1:10" x14ac:dyDescent="0.25">
      <c r="A3217" s="22" t="s">
        <v>1111</v>
      </c>
      <c r="B3217" s="17" t="s">
        <v>1112</v>
      </c>
      <c r="C3217" s="19">
        <v>2013</v>
      </c>
      <c r="D3217" s="30" t="s">
        <v>1868</v>
      </c>
      <c r="E3217" s="34" t="s">
        <v>1867</v>
      </c>
      <c r="F3217" s="34" t="s">
        <v>1867</v>
      </c>
      <c r="G3217" s="10">
        <v>595012.69999999995</v>
      </c>
      <c r="H3217" s="11" t="s">
        <v>1867</v>
      </c>
      <c r="I3217" s="11" t="s">
        <v>1867</v>
      </c>
      <c r="J3217" s="28">
        <v>356912.1</v>
      </c>
    </row>
    <row r="3218" spans="1:10" x14ac:dyDescent="0.25">
      <c r="A3218"/>
      <c r="B3218" s="17"/>
      <c r="C3218" s="19">
        <v>2014</v>
      </c>
      <c r="D3218" s="30" t="s">
        <v>1868</v>
      </c>
      <c r="E3218" s="29" t="s">
        <v>1867</v>
      </c>
      <c r="F3218" s="10">
        <v>1456844.4000000001</v>
      </c>
      <c r="G3218" s="10">
        <v>389329.4</v>
      </c>
      <c r="H3218" s="11" t="s">
        <v>1867</v>
      </c>
      <c r="I3218" s="11" t="s">
        <v>1867</v>
      </c>
      <c r="J3218" s="28">
        <v>111009.60000000001</v>
      </c>
    </row>
    <row r="3219" spans="1:10" x14ac:dyDescent="0.25">
      <c r="A3219"/>
      <c r="B3219" s="17"/>
      <c r="C3219" s="19">
        <v>2015</v>
      </c>
      <c r="D3219" s="30" t="s">
        <v>1868</v>
      </c>
      <c r="E3219" s="33" t="s">
        <v>1867</v>
      </c>
      <c r="F3219" s="33" t="s">
        <v>1867</v>
      </c>
      <c r="G3219" s="10">
        <v>385160.2</v>
      </c>
      <c r="H3219" s="11" t="s">
        <v>1867</v>
      </c>
      <c r="I3219" s="11" t="s">
        <v>1867</v>
      </c>
      <c r="J3219" s="28">
        <v>180160.5</v>
      </c>
    </row>
    <row r="3220" spans="1:10" x14ac:dyDescent="0.25">
      <c r="A3220"/>
      <c r="B3220" s="17"/>
      <c r="C3220" s="19">
        <v>2016</v>
      </c>
      <c r="D3220" s="30" t="s">
        <v>1868</v>
      </c>
      <c r="E3220" s="10">
        <v>1095504.5</v>
      </c>
      <c r="F3220" s="10">
        <v>1047325.8</v>
      </c>
      <c r="G3220" s="10">
        <v>387547</v>
      </c>
      <c r="H3220" s="28">
        <v>8860.2999999999993</v>
      </c>
      <c r="I3220" s="28">
        <v>261245</v>
      </c>
      <c r="J3220" s="28">
        <v>202586.8</v>
      </c>
    </row>
    <row r="3221" spans="1:10" x14ac:dyDescent="0.25">
      <c r="A3221"/>
      <c r="B3221" s="17"/>
      <c r="C3221" s="19">
        <v>2017</v>
      </c>
      <c r="D3221" s="30" t="s">
        <v>1868</v>
      </c>
      <c r="E3221" s="33" t="s">
        <v>1867</v>
      </c>
      <c r="F3221" s="33" t="s">
        <v>1867</v>
      </c>
      <c r="G3221" s="10">
        <v>364108.7</v>
      </c>
      <c r="H3221" s="11" t="s">
        <v>1867</v>
      </c>
      <c r="I3221" s="11" t="s">
        <v>1867</v>
      </c>
      <c r="J3221" s="28">
        <v>235858.7</v>
      </c>
    </row>
    <row r="3222" spans="1:10" x14ac:dyDescent="0.25">
      <c r="A3222"/>
      <c r="B3222" s="17"/>
      <c r="C3222" s="19">
        <v>2018</v>
      </c>
      <c r="D3222" s="30" t="s">
        <v>1867</v>
      </c>
      <c r="E3222" s="10">
        <v>1578340.9</v>
      </c>
      <c r="F3222" s="30" t="s">
        <v>1867</v>
      </c>
      <c r="G3222" s="10">
        <v>530540.1</v>
      </c>
      <c r="H3222" s="11" t="s">
        <v>1867</v>
      </c>
      <c r="I3222" s="11" t="s">
        <v>1867</v>
      </c>
      <c r="J3222" s="28">
        <v>241473.9</v>
      </c>
    </row>
    <row r="3223" spans="1:10" x14ac:dyDescent="0.25">
      <c r="A3223" s="22" t="s">
        <v>1113</v>
      </c>
      <c r="B3223" s="17" t="s">
        <v>1114</v>
      </c>
      <c r="C3223" s="19">
        <v>2013</v>
      </c>
      <c r="D3223" s="34" t="s">
        <v>1867</v>
      </c>
      <c r="E3223" s="34" t="s">
        <v>1867</v>
      </c>
      <c r="F3223" s="10">
        <v>840527.1</v>
      </c>
      <c r="G3223" s="10">
        <v>444140</v>
      </c>
      <c r="H3223" s="11" t="s">
        <v>147</v>
      </c>
      <c r="I3223" s="28">
        <v>114910.7</v>
      </c>
      <c r="J3223" s="28">
        <v>106369.60000000001</v>
      </c>
    </row>
    <row r="3224" spans="1:10" x14ac:dyDescent="0.25">
      <c r="A3224"/>
      <c r="B3224" s="17"/>
      <c r="C3224" s="19">
        <v>2014</v>
      </c>
      <c r="D3224" s="30" t="s">
        <v>1868</v>
      </c>
      <c r="E3224" s="29" t="s">
        <v>1867</v>
      </c>
      <c r="F3224" s="10">
        <v>849555.4</v>
      </c>
      <c r="G3224" s="10">
        <v>716428.2</v>
      </c>
      <c r="H3224" s="11" t="s">
        <v>1867</v>
      </c>
      <c r="I3224" s="11" t="s">
        <v>1867</v>
      </c>
      <c r="J3224" s="28">
        <v>229572.2</v>
      </c>
    </row>
    <row r="3225" spans="1:10" x14ac:dyDescent="0.25">
      <c r="A3225"/>
      <c r="B3225" s="17"/>
      <c r="C3225" s="19">
        <v>2015</v>
      </c>
      <c r="D3225" s="30" t="s">
        <v>1868</v>
      </c>
      <c r="E3225" s="10">
        <v>1160923</v>
      </c>
      <c r="F3225" s="10">
        <v>1016201</v>
      </c>
      <c r="G3225" s="10">
        <v>897400.8</v>
      </c>
      <c r="H3225" s="28">
        <v>15487.1</v>
      </c>
      <c r="I3225" s="28">
        <v>553475.1</v>
      </c>
      <c r="J3225" s="28">
        <v>519067.1</v>
      </c>
    </row>
    <row r="3226" spans="1:10" x14ac:dyDescent="0.25">
      <c r="A3226"/>
      <c r="B3226" s="17"/>
      <c r="C3226" s="19">
        <v>2016</v>
      </c>
      <c r="D3226" s="30" t="s">
        <v>1868</v>
      </c>
      <c r="E3226" s="10">
        <v>885593.29999999993</v>
      </c>
      <c r="F3226" s="10">
        <v>1029343.6000000001</v>
      </c>
      <c r="G3226" s="10">
        <v>796495.6</v>
      </c>
      <c r="H3226" s="33" t="s">
        <v>1867</v>
      </c>
      <c r="I3226" s="33" t="s">
        <v>1867</v>
      </c>
      <c r="J3226" s="28">
        <v>709449.7</v>
      </c>
    </row>
    <row r="3227" spans="1:10" x14ac:dyDescent="0.25">
      <c r="A3227"/>
      <c r="B3227" s="17"/>
      <c r="C3227" s="19">
        <v>2017</v>
      </c>
      <c r="D3227" s="30" t="s">
        <v>1868</v>
      </c>
      <c r="E3227" s="33" t="s">
        <v>1867</v>
      </c>
      <c r="F3227" s="33" t="s">
        <v>1867</v>
      </c>
      <c r="G3227" s="10">
        <v>1128928.6000000001</v>
      </c>
      <c r="H3227" s="11" t="s">
        <v>1867</v>
      </c>
      <c r="I3227" s="11" t="s">
        <v>1867</v>
      </c>
      <c r="J3227" s="28">
        <v>895305.9</v>
      </c>
    </row>
    <row r="3228" spans="1:10" x14ac:dyDescent="0.25">
      <c r="A3228"/>
      <c r="B3228" s="17"/>
      <c r="C3228" s="19">
        <v>2018</v>
      </c>
      <c r="D3228" s="30" t="s">
        <v>1868</v>
      </c>
      <c r="E3228" s="10">
        <v>2193873.7999999998</v>
      </c>
      <c r="F3228" s="10">
        <v>2731787.2</v>
      </c>
      <c r="G3228" s="10">
        <v>2147454.1</v>
      </c>
      <c r="H3228" s="11" t="s">
        <v>147</v>
      </c>
      <c r="I3228" s="28">
        <v>1185159.2</v>
      </c>
      <c r="J3228" s="28">
        <v>1124239.2</v>
      </c>
    </row>
    <row r="3229" spans="1:10" x14ac:dyDescent="0.25">
      <c r="A3229" s="22" t="s">
        <v>1115</v>
      </c>
      <c r="B3229" s="17" t="s">
        <v>1116</v>
      </c>
      <c r="C3229" s="19">
        <v>2013</v>
      </c>
      <c r="D3229" s="34" t="s">
        <v>1867</v>
      </c>
      <c r="E3229" s="10">
        <v>5714802.1000000006</v>
      </c>
      <c r="F3229" s="34" t="s">
        <v>1867</v>
      </c>
      <c r="G3229" s="10">
        <v>2912243.9</v>
      </c>
      <c r="H3229" s="11" t="s">
        <v>1867</v>
      </c>
      <c r="I3229" s="11" t="s">
        <v>1867</v>
      </c>
      <c r="J3229" s="28">
        <v>512420</v>
      </c>
    </row>
    <row r="3230" spans="1:10" x14ac:dyDescent="0.25">
      <c r="A3230"/>
      <c r="B3230" s="17"/>
      <c r="C3230" s="19">
        <v>2014</v>
      </c>
      <c r="D3230" s="30" t="s">
        <v>1868</v>
      </c>
      <c r="E3230" s="29" t="s">
        <v>1867</v>
      </c>
      <c r="F3230" s="10">
        <v>6728154.2000000002</v>
      </c>
      <c r="G3230" s="10">
        <v>3281070.2</v>
      </c>
      <c r="H3230" s="11" t="s">
        <v>1867</v>
      </c>
      <c r="I3230" s="11" t="s">
        <v>1867</v>
      </c>
      <c r="J3230" s="28">
        <v>801867.8</v>
      </c>
    </row>
    <row r="3231" spans="1:10" x14ac:dyDescent="0.25">
      <c r="A3231"/>
      <c r="B3231" s="17"/>
      <c r="C3231" s="19">
        <v>2015</v>
      </c>
      <c r="D3231" s="30" t="s">
        <v>1868</v>
      </c>
      <c r="E3231" s="10">
        <v>2031220.6</v>
      </c>
      <c r="F3231" s="10">
        <v>5047956.9000000004</v>
      </c>
      <c r="G3231" s="10">
        <v>3360418.3</v>
      </c>
      <c r="H3231" s="28">
        <v>23982.9</v>
      </c>
      <c r="I3231" s="28">
        <v>1678544.6</v>
      </c>
      <c r="J3231" s="28">
        <v>1600487</v>
      </c>
    </row>
    <row r="3232" spans="1:10" x14ac:dyDescent="0.25">
      <c r="A3232"/>
      <c r="B3232" s="17"/>
      <c r="C3232" s="19">
        <v>2016</v>
      </c>
      <c r="D3232" s="30" t="s">
        <v>1868</v>
      </c>
      <c r="E3232" s="10">
        <v>2971847.5000000005</v>
      </c>
      <c r="F3232" s="10">
        <v>4869087</v>
      </c>
      <c r="G3232" s="10">
        <v>2889385.5</v>
      </c>
      <c r="H3232" s="28">
        <v>19337.2</v>
      </c>
      <c r="I3232" s="28">
        <v>2102569.9</v>
      </c>
      <c r="J3232" s="28">
        <v>2052002.4</v>
      </c>
    </row>
    <row r="3233" spans="1:10" x14ac:dyDescent="0.25">
      <c r="A3233"/>
      <c r="B3233" s="17"/>
      <c r="C3233" s="19">
        <v>2017</v>
      </c>
      <c r="D3233" s="33" t="s">
        <v>1867</v>
      </c>
      <c r="E3233" s="10">
        <v>13813443.800000001</v>
      </c>
      <c r="F3233" s="10">
        <v>6151176.2000000002</v>
      </c>
      <c r="G3233" s="10">
        <v>3784564.7</v>
      </c>
      <c r="H3233" s="33" t="s">
        <v>1867</v>
      </c>
      <c r="I3233" s="28">
        <v>2536124.1</v>
      </c>
      <c r="J3233" s="28">
        <v>2468598</v>
      </c>
    </row>
    <row r="3234" spans="1:10" x14ac:dyDescent="0.25">
      <c r="A3234"/>
      <c r="B3234" s="17"/>
      <c r="C3234" s="19">
        <v>2018</v>
      </c>
      <c r="D3234" s="30" t="s">
        <v>1867</v>
      </c>
      <c r="E3234" s="10">
        <v>15694397.1</v>
      </c>
      <c r="F3234" s="10">
        <v>6846415.1999999993</v>
      </c>
      <c r="G3234" s="10">
        <v>4491903.5</v>
      </c>
      <c r="H3234" s="30" t="s">
        <v>1867</v>
      </c>
      <c r="I3234" s="28">
        <v>3049137.8</v>
      </c>
      <c r="J3234" s="28">
        <v>2923459.6</v>
      </c>
    </row>
    <row r="3235" spans="1:10" x14ac:dyDescent="0.25">
      <c r="A3235" s="21" t="s">
        <v>1117</v>
      </c>
      <c r="B3235" s="17" t="s">
        <v>1118</v>
      </c>
      <c r="C3235" s="19">
        <v>2013</v>
      </c>
      <c r="D3235" s="10">
        <v>988896.89999999991</v>
      </c>
      <c r="E3235" s="34" t="s">
        <v>1867</v>
      </c>
      <c r="F3235" s="34" t="s">
        <v>1867</v>
      </c>
      <c r="G3235" s="10">
        <v>689989.7</v>
      </c>
      <c r="H3235" s="11" t="s">
        <v>1867</v>
      </c>
      <c r="I3235" s="11" t="s">
        <v>1867</v>
      </c>
      <c r="J3235" s="28">
        <v>267894</v>
      </c>
    </row>
    <row r="3236" spans="1:10" x14ac:dyDescent="0.25">
      <c r="A3236"/>
      <c r="B3236" s="17"/>
      <c r="C3236" s="19">
        <v>2014</v>
      </c>
      <c r="D3236" s="10">
        <v>13370783.199999999</v>
      </c>
      <c r="E3236" s="10">
        <v>22061259.800000001</v>
      </c>
      <c r="F3236" s="10">
        <v>7020068.2999999989</v>
      </c>
      <c r="G3236" s="10">
        <v>2950398.7</v>
      </c>
      <c r="H3236" s="28">
        <v>31670.6</v>
      </c>
      <c r="I3236" s="28">
        <v>706981.1</v>
      </c>
      <c r="J3236" s="28">
        <v>616347.30000000005</v>
      </c>
    </row>
    <row r="3237" spans="1:10" x14ac:dyDescent="0.25">
      <c r="A3237"/>
      <c r="B3237" s="17"/>
      <c r="C3237" s="19">
        <v>2015</v>
      </c>
      <c r="D3237" s="10">
        <v>45430622.200000003</v>
      </c>
      <c r="E3237" s="10">
        <v>21183085.399999999</v>
      </c>
      <c r="F3237" s="10">
        <v>8264040.1999999993</v>
      </c>
      <c r="G3237" s="10">
        <v>3672316.5999999996</v>
      </c>
      <c r="H3237" s="28">
        <v>22379.8</v>
      </c>
      <c r="I3237" s="28">
        <v>1071568.0999999999</v>
      </c>
      <c r="J3237" s="28">
        <v>992665.2</v>
      </c>
    </row>
    <row r="3238" spans="1:10" x14ac:dyDescent="0.25">
      <c r="A3238"/>
      <c r="B3238" s="17"/>
      <c r="C3238" s="19">
        <v>2016</v>
      </c>
      <c r="D3238" s="10">
        <v>17582401.400000002</v>
      </c>
      <c r="E3238" s="11" t="s">
        <v>1867</v>
      </c>
      <c r="F3238" s="33" t="s">
        <v>1867</v>
      </c>
      <c r="G3238" s="10">
        <v>1965523.6</v>
      </c>
      <c r="H3238" s="11" t="s">
        <v>1867</v>
      </c>
      <c r="I3238" s="11" t="s">
        <v>1867</v>
      </c>
      <c r="J3238" s="28">
        <v>1251441.8</v>
      </c>
    </row>
    <row r="3239" spans="1:10" x14ac:dyDescent="0.25">
      <c r="A3239"/>
      <c r="B3239" s="17"/>
      <c r="C3239" s="19">
        <v>2017</v>
      </c>
      <c r="D3239" s="10">
        <v>17715511.100000001</v>
      </c>
      <c r="E3239" s="33" t="s">
        <v>1867</v>
      </c>
      <c r="F3239" s="33" t="s">
        <v>1867</v>
      </c>
      <c r="G3239" s="10">
        <v>3147812.5</v>
      </c>
      <c r="H3239" s="11" t="s">
        <v>1867</v>
      </c>
      <c r="I3239" s="11" t="s">
        <v>1867</v>
      </c>
      <c r="J3239" s="28">
        <v>1502623.2</v>
      </c>
    </row>
    <row r="3240" spans="1:10" x14ac:dyDescent="0.25">
      <c r="A3240"/>
      <c r="B3240" s="17"/>
      <c r="C3240" s="19">
        <v>2018</v>
      </c>
      <c r="D3240" s="10">
        <v>11067928</v>
      </c>
      <c r="E3240" s="30" t="s">
        <v>1867</v>
      </c>
      <c r="F3240" s="30" t="s">
        <v>1867</v>
      </c>
      <c r="G3240" s="10">
        <v>5033569.5999999996</v>
      </c>
      <c r="H3240" s="11" t="s">
        <v>1867</v>
      </c>
      <c r="I3240" s="11" t="s">
        <v>1867</v>
      </c>
      <c r="J3240" s="28">
        <v>1487332.8</v>
      </c>
    </row>
    <row r="3241" spans="1:10" x14ac:dyDescent="0.25">
      <c r="A3241" s="22" t="s">
        <v>1119</v>
      </c>
      <c r="B3241" s="17" t="s">
        <v>1120</v>
      </c>
      <c r="C3241" s="19">
        <v>2013</v>
      </c>
      <c r="D3241" s="10">
        <v>988896.89999999991</v>
      </c>
      <c r="E3241" s="34" t="s">
        <v>1867</v>
      </c>
      <c r="F3241" s="34" t="s">
        <v>1867</v>
      </c>
      <c r="G3241" s="10">
        <v>549973.1</v>
      </c>
      <c r="H3241" s="11" t="s">
        <v>1867</v>
      </c>
      <c r="I3241" s="11" t="s">
        <v>1867</v>
      </c>
      <c r="J3241" s="28">
        <v>178054.39999999999</v>
      </c>
    </row>
    <row r="3242" spans="1:10" x14ac:dyDescent="0.25">
      <c r="A3242"/>
      <c r="B3242" s="17"/>
      <c r="C3242" s="19">
        <v>2014</v>
      </c>
      <c r="D3242" s="10">
        <v>13370783.199999999</v>
      </c>
      <c r="E3242" s="10">
        <v>21994883.100000001</v>
      </c>
      <c r="F3242" s="10">
        <v>6507748.8999999994</v>
      </c>
      <c r="G3242" s="10">
        <v>2535146.5</v>
      </c>
      <c r="H3242" s="28">
        <v>31670.6</v>
      </c>
      <c r="I3242" s="28">
        <v>509703.1</v>
      </c>
      <c r="J3242" s="28">
        <v>429950.1</v>
      </c>
    </row>
    <row r="3243" spans="1:10" x14ac:dyDescent="0.25">
      <c r="A3243"/>
      <c r="B3243" s="17"/>
      <c r="C3243" s="19">
        <v>2015</v>
      </c>
      <c r="D3243" s="10">
        <v>45430622.200000003</v>
      </c>
      <c r="E3243" s="10">
        <v>21119114.699999999</v>
      </c>
      <c r="F3243" s="10">
        <v>7782894.4000000004</v>
      </c>
      <c r="G3243" s="10">
        <v>3322465.0999999996</v>
      </c>
      <c r="H3243" s="28">
        <v>22379.8</v>
      </c>
      <c r="I3243" s="28">
        <v>847577</v>
      </c>
      <c r="J3243" s="28">
        <v>770098.2</v>
      </c>
    </row>
    <row r="3244" spans="1:10" x14ac:dyDescent="0.25">
      <c r="A3244"/>
      <c r="B3244" s="17"/>
      <c r="C3244" s="19">
        <v>2016</v>
      </c>
      <c r="D3244" s="10">
        <v>17582401.400000002</v>
      </c>
      <c r="E3244" s="11" t="s">
        <v>1867</v>
      </c>
      <c r="F3244" s="33" t="s">
        <v>1867</v>
      </c>
      <c r="G3244" s="10">
        <v>1574064.5</v>
      </c>
      <c r="H3244" s="11" t="s">
        <v>1867</v>
      </c>
      <c r="I3244" s="11" t="s">
        <v>1867</v>
      </c>
      <c r="J3244" s="28">
        <v>938333.5</v>
      </c>
    </row>
    <row r="3245" spans="1:10" x14ac:dyDescent="0.25">
      <c r="A3245"/>
      <c r="B3245" s="17"/>
      <c r="C3245" s="19">
        <v>2017</v>
      </c>
      <c r="D3245" s="10">
        <v>17715511.100000001</v>
      </c>
      <c r="E3245" s="33" t="s">
        <v>1867</v>
      </c>
      <c r="F3245" s="33" t="s">
        <v>1867</v>
      </c>
      <c r="G3245" s="10">
        <v>2567757.7999999998</v>
      </c>
      <c r="H3245" s="11" t="s">
        <v>1867</v>
      </c>
      <c r="I3245" s="11" t="s">
        <v>1867</v>
      </c>
      <c r="J3245" s="28">
        <v>1063987.3999999999</v>
      </c>
    </row>
    <row r="3246" spans="1:10" x14ac:dyDescent="0.25">
      <c r="A3246"/>
      <c r="B3246" s="17"/>
      <c r="C3246" s="19">
        <v>2018</v>
      </c>
      <c r="D3246" s="10">
        <v>11067928</v>
      </c>
      <c r="E3246" s="10">
        <v>31080443</v>
      </c>
      <c r="F3246" s="10">
        <v>12051230.5</v>
      </c>
      <c r="G3246" s="10">
        <v>4370449.8999999994</v>
      </c>
      <c r="H3246" s="11" t="s">
        <v>1867</v>
      </c>
      <c r="I3246" s="11" t="s">
        <v>1867</v>
      </c>
      <c r="J3246" s="28">
        <v>988782.6</v>
      </c>
    </row>
    <row r="3247" spans="1:10" x14ac:dyDescent="0.25">
      <c r="A3247" s="22" t="s">
        <v>1121</v>
      </c>
      <c r="B3247" s="17" t="s">
        <v>1122</v>
      </c>
      <c r="C3247" s="19">
        <v>2013</v>
      </c>
      <c r="D3247" s="30" t="s">
        <v>1868</v>
      </c>
      <c r="E3247" s="10">
        <v>48684.3</v>
      </c>
      <c r="F3247" s="10">
        <v>100135.6</v>
      </c>
      <c r="G3247" s="10">
        <v>57045.2</v>
      </c>
      <c r="H3247" s="11" t="s">
        <v>147</v>
      </c>
      <c r="I3247" s="28">
        <v>48413.8</v>
      </c>
      <c r="J3247" s="28">
        <v>46854.5</v>
      </c>
    </row>
    <row r="3248" spans="1:10" x14ac:dyDescent="0.25">
      <c r="A3248"/>
      <c r="B3248" s="17"/>
      <c r="C3248" s="19">
        <v>2014</v>
      </c>
      <c r="D3248" s="30" t="s">
        <v>1868</v>
      </c>
      <c r="E3248" s="29" t="s">
        <v>1867</v>
      </c>
      <c r="F3248" s="10">
        <v>208562.6</v>
      </c>
      <c r="G3248" s="10">
        <v>165076.29999999999</v>
      </c>
      <c r="H3248" s="11" t="s">
        <v>147</v>
      </c>
      <c r="I3248" s="29" t="s">
        <v>1867</v>
      </c>
      <c r="J3248" s="28">
        <v>76279.5</v>
      </c>
    </row>
    <row r="3249" spans="1:10" x14ac:dyDescent="0.25">
      <c r="A3249"/>
      <c r="B3249" s="17"/>
      <c r="C3249" s="19">
        <v>2015</v>
      </c>
      <c r="D3249" s="30" t="s">
        <v>1868</v>
      </c>
      <c r="E3249" s="10">
        <v>63970.7</v>
      </c>
      <c r="F3249" s="10">
        <v>209263.90000000002</v>
      </c>
      <c r="G3249" s="10">
        <v>161077.4</v>
      </c>
      <c r="H3249" s="11" t="s">
        <v>147</v>
      </c>
      <c r="I3249" s="28">
        <v>127005.6</v>
      </c>
      <c r="J3249" s="28">
        <v>126009.3</v>
      </c>
    </row>
    <row r="3250" spans="1:10" x14ac:dyDescent="0.25">
      <c r="A3250"/>
      <c r="B3250" s="17"/>
      <c r="C3250" s="19">
        <v>2016</v>
      </c>
      <c r="D3250" s="30" t="s">
        <v>1868</v>
      </c>
      <c r="E3250" s="10">
        <v>105013.8</v>
      </c>
      <c r="F3250" s="10">
        <v>259375.6</v>
      </c>
      <c r="G3250" s="10">
        <v>189549.3</v>
      </c>
      <c r="H3250" s="11" t="s">
        <v>147</v>
      </c>
      <c r="I3250" s="28">
        <v>157044.6</v>
      </c>
      <c r="J3250" s="28">
        <v>156183</v>
      </c>
    </row>
    <row r="3251" spans="1:10" x14ac:dyDescent="0.25">
      <c r="A3251"/>
      <c r="B3251" s="17"/>
      <c r="C3251" s="19">
        <v>2017</v>
      </c>
      <c r="D3251" s="30" t="s">
        <v>1868</v>
      </c>
      <c r="E3251" s="33" t="s">
        <v>1867</v>
      </c>
      <c r="F3251" s="10">
        <v>338381.1</v>
      </c>
      <c r="G3251" s="10">
        <v>261705.80000000002</v>
      </c>
      <c r="H3251" s="11" t="s">
        <v>147</v>
      </c>
      <c r="I3251" s="33" t="s">
        <v>1867</v>
      </c>
      <c r="J3251" s="28">
        <v>201976.2</v>
      </c>
    </row>
    <row r="3252" spans="1:10" x14ac:dyDescent="0.25">
      <c r="A3252"/>
      <c r="B3252" s="17"/>
      <c r="C3252" s="19">
        <v>2018</v>
      </c>
      <c r="D3252" s="30" t="s">
        <v>1868</v>
      </c>
      <c r="E3252" s="30" t="s">
        <v>1867</v>
      </c>
      <c r="F3252" s="10">
        <v>445055.9</v>
      </c>
      <c r="G3252" s="10">
        <v>302259.30000000005</v>
      </c>
      <c r="H3252" s="11" t="s">
        <v>147</v>
      </c>
      <c r="I3252" s="30" t="s">
        <v>1867</v>
      </c>
      <c r="J3252" s="28">
        <v>219488.2</v>
      </c>
    </row>
    <row r="3253" spans="1:10" x14ac:dyDescent="0.25">
      <c r="A3253" s="22" t="s">
        <v>1123</v>
      </c>
      <c r="B3253" s="17" t="s">
        <v>1124</v>
      </c>
      <c r="C3253" s="19">
        <v>2013</v>
      </c>
      <c r="D3253" s="30" t="s">
        <v>1868</v>
      </c>
      <c r="E3253" s="30" t="s">
        <v>1868</v>
      </c>
      <c r="F3253" s="10">
        <v>41707.399999999994</v>
      </c>
      <c r="G3253" s="10">
        <v>27738.9</v>
      </c>
      <c r="H3253" s="11" t="s">
        <v>147</v>
      </c>
      <c r="I3253" s="28">
        <v>10783.8</v>
      </c>
      <c r="J3253" s="28">
        <v>6722.4</v>
      </c>
    </row>
    <row r="3254" spans="1:10" x14ac:dyDescent="0.25">
      <c r="A3254"/>
      <c r="B3254" s="17"/>
      <c r="C3254" s="19">
        <v>2014</v>
      </c>
      <c r="D3254" s="30" t="s">
        <v>1868</v>
      </c>
      <c r="E3254" s="30" t="s">
        <v>1868</v>
      </c>
      <c r="F3254" s="10">
        <v>133771.5</v>
      </c>
      <c r="G3254" s="10">
        <v>123246.7</v>
      </c>
      <c r="H3254" s="11" t="s">
        <v>147</v>
      </c>
      <c r="I3254" s="28">
        <v>20449.5</v>
      </c>
      <c r="J3254" s="28">
        <v>19145.3</v>
      </c>
    </row>
    <row r="3255" spans="1:10" x14ac:dyDescent="0.25">
      <c r="A3255"/>
      <c r="B3255" s="17"/>
      <c r="C3255" s="19">
        <v>2015</v>
      </c>
      <c r="D3255" s="30" t="s">
        <v>1868</v>
      </c>
      <c r="E3255" s="30" t="s">
        <v>1868</v>
      </c>
      <c r="F3255" s="10">
        <v>131816.20000000001</v>
      </c>
      <c r="G3255" s="10">
        <v>63843.8</v>
      </c>
      <c r="H3255" s="11" t="s">
        <v>147</v>
      </c>
      <c r="I3255" s="28">
        <v>23325.599999999999</v>
      </c>
      <c r="J3255" s="28">
        <v>22897.8</v>
      </c>
    </row>
    <row r="3256" spans="1:10" x14ac:dyDescent="0.25">
      <c r="A3256"/>
      <c r="B3256" s="17"/>
      <c r="C3256" s="19">
        <v>2016</v>
      </c>
      <c r="D3256" s="30" t="s">
        <v>1868</v>
      </c>
      <c r="E3256" s="30" t="s">
        <v>1868</v>
      </c>
      <c r="F3256" s="10">
        <v>176815.7</v>
      </c>
      <c r="G3256" s="10">
        <v>53903.199999999997</v>
      </c>
      <c r="H3256" s="11" t="s">
        <v>147</v>
      </c>
      <c r="I3256" s="28">
        <v>36693.300000000003</v>
      </c>
      <c r="J3256" s="28">
        <v>36284.6</v>
      </c>
    </row>
    <row r="3257" spans="1:10" x14ac:dyDescent="0.25">
      <c r="A3257"/>
      <c r="B3257" s="17"/>
      <c r="C3257" s="19">
        <v>2017</v>
      </c>
      <c r="D3257" s="30" t="s">
        <v>1868</v>
      </c>
      <c r="E3257" s="30" t="s">
        <v>1868</v>
      </c>
      <c r="F3257" s="10">
        <v>203647.09999999998</v>
      </c>
      <c r="G3257" s="10">
        <v>134868.4</v>
      </c>
      <c r="H3257" s="11" t="s">
        <v>147</v>
      </c>
      <c r="I3257" s="28">
        <v>95061.7</v>
      </c>
      <c r="J3257" s="28">
        <v>94108.4</v>
      </c>
    </row>
    <row r="3258" spans="1:10" x14ac:dyDescent="0.25">
      <c r="A3258"/>
      <c r="B3258" s="17"/>
      <c r="C3258" s="19">
        <v>2018</v>
      </c>
      <c r="D3258" s="30" t="s">
        <v>1868</v>
      </c>
      <c r="E3258" s="30" t="s">
        <v>1868</v>
      </c>
      <c r="F3258" s="10">
        <v>269227.59999999998</v>
      </c>
      <c r="G3258" s="10">
        <v>139684.79999999999</v>
      </c>
      <c r="H3258" s="11" t="s">
        <v>147</v>
      </c>
      <c r="I3258" s="28">
        <v>117399.4</v>
      </c>
      <c r="J3258" s="28">
        <v>116209.5</v>
      </c>
    </row>
    <row r="3259" spans="1:10" x14ac:dyDescent="0.25">
      <c r="A3259" s="22" t="s">
        <v>1125</v>
      </c>
      <c r="B3259" s="17" t="s">
        <v>1126</v>
      </c>
      <c r="C3259" s="19">
        <v>2013</v>
      </c>
      <c r="D3259" s="30" t="s">
        <v>1868</v>
      </c>
      <c r="E3259" s="30" t="s">
        <v>1868</v>
      </c>
      <c r="F3259" s="10">
        <v>101765</v>
      </c>
      <c r="G3259" s="10">
        <v>55232.5</v>
      </c>
      <c r="H3259" s="11" t="s">
        <v>147</v>
      </c>
      <c r="I3259" s="28">
        <v>38030.9</v>
      </c>
      <c r="J3259" s="28">
        <v>36262.699999999997</v>
      </c>
    </row>
    <row r="3260" spans="1:10" x14ac:dyDescent="0.25">
      <c r="A3260"/>
      <c r="B3260" s="17"/>
      <c r="C3260" s="19">
        <v>2014</v>
      </c>
      <c r="D3260" s="30" t="s">
        <v>1868</v>
      </c>
      <c r="E3260" s="29" t="s">
        <v>1867</v>
      </c>
      <c r="F3260" s="10">
        <v>169985.3</v>
      </c>
      <c r="G3260" s="10">
        <v>126929.2</v>
      </c>
      <c r="H3260" s="11" t="s">
        <v>147</v>
      </c>
      <c r="I3260" s="29" t="s">
        <v>1867</v>
      </c>
      <c r="J3260" s="28">
        <v>90972.4</v>
      </c>
    </row>
    <row r="3261" spans="1:10" x14ac:dyDescent="0.25">
      <c r="A3261"/>
      <c r="B3261" s="17"/>
      <c r="C3261" s="19">
        <v>2015</v>
      </c>
      <c r="D3261" s="30" t="s">
        <v>1868</v>
      </c>
      <c r="E3261" s="30" t="s">
        <v>1868</v>
      </c>
      <c r="F3261" s="10">
        <v>140065.70000000001</v>
      </c>
      <c r="G3261" s="10">
        <v>124930.29999999999</v>
      </c>
      <c r="H3261" s="11" t="s">
        <v>147</v>
      </c>
      <c r="I3261" s="28">
        <v>73659.899999999994</v>
      </c>
      <c r="J3261" s="28">
        <v>73659.899999999994</v>
      </c>
    </row>
    <row r="3262" spans="1:10" x14ac:dyDescent="0.25">
      <c r="A3262"/>
      <c r="B3262" s="17"/>
      <c r="C3262" s="19">
        <v>2016</v>
      </c>
      <c r="D3262" s="30" t="s">
        <v>1868</v>
      </c>
      <c r="E3262" s="30" t="s">
        <v>1868</v>
      </c>
      <c r="F3262" s="10">
        <v>156864.4</v>
      </c>
      <c r="G3262" s="10">
        <v>148006.6</v>
      </c>
      <c r="H3262" s="11" t="s">
        <v>147</v>
      </c>
      <c r="I3262" s="28">
        <v>121143.2</v>
      </c>
      <c r="J3262" s="28">
        <v>120640.7</v>
      </c>
    </row>
    <row r="3263" spans="1:10" x14ac:dyDescent="0.25">
      <c r="A3263"/>
      <c r="B3263" s="17"/>
      <c r="C3263" s="19">
        <v>2017</v>
      </c>
      <c r="D3263" s="30" t="s">
        <v>1868</v>
      </c>
      <c r="E3263" s="33" t="s">
        <v>1867</v>
      </c>
      <c r="F3263" s="10">
        <v>198856.4</v>
      </c>
      <c r="G3263" s="10">
        <v>183480.5</v>
      </c>
      <c r="H3263" s="11" t="s">
        <v>147</v>
      </c>
      <c r="I3263" s="33" t="s">
        <v>1867</v>
      </c>
      <c r="J3263" s="28">
        <v>142551.20000000001</v>
      </c>
    </row>
    <row r="3264" spans="1:10" x14ac:dyDescent="0.25">
      <c r="A3264"/>
      <c r="B3264" s="17"/>
      <c r="C3264" s="19">
        <v>2018</v>
      </c>
      <c r="D3264" s="30" t="s">
        <v>1868</v>
      </c>
      <c r="E3264" s="30" t="s">
        <v>1868</v>
      </c>
      <c r="F3264" s="10">
        <v>233724.3</v>
      </c>
      <c r="G3264" s="10">
        <v>221175.6</v>
      </c>
      <c r="H3264" s="11" t="s">
        <v>147</v>
      </c>
      <c r="I3264" s="28">
        <v>164556.79999999999</v>
      </c>
      <c r="J3264" s="28">
        <v>162852.5</v>
      </c>
    </row>
    <row r="3265" spans="1:10" x14ac:dyDescent="0.25">
      <c r="A3265" s="21" t="s">
        <v>1127</v>
      </c>
      <c r="B3265" s="17" t="s">
        <v>1128</v>
      </c>
      <c r="C3265" s="19">
        <v>2013</v>
      </c>
      <c r="D3265" s="10">
        <v>11986064.100000001</v>
      </c>
      <c r="E3265" s="10">
        <v>18554849.799999997</v>
      </c>
      <c r="F3265" s="10">
        <v>9754935.4000000004</v>
      </c>
      <c r="G3265" s="10">
        <v>3146813.9</v>
      </c>
      <c r="H3265" s="28">
        <v>626124.69999999995</v>
      </c>
      <c r="I3265" s="28">
        <v>1705959</v>
      </c>
      <c r="J3265" s="28">
        <v>1203378.3999999999</v>
      </c>
    </row>
    <row r="3266" spans="1:10" x14ac:dyDescent="0.25">
      <c r="A3266"/>
      <c r="B3266" s="17"/>
      <c r="C3266" s="19">
        <v>2014</v>
      </c>
      <c r="D3266" s="10">
        <v>16764355.300000001</v>
      </c>
      <c r="E3266" s="10">
        <v>19261158.199999999</v>
      </c>
      <c r="F3266" s="10">
        <v>12776453.9</v>
      </c>
      <c r="G3266" s="10">
        <v>5851046.0999999996</v>
      </c>
      <c r="H3266" s="28">
        <v>1085014</v>
      </c>
      <c r="I3266" s="28">
        <v>2373899.1</v>
      </c>
      <c r="J3266" s="28">
        <v>1855623.3</v>
      </c>
    </row>
    <row r="3267" spans="1:10" x14ac:dyDescent="0.25">
      <c r="A3267"/>
      <c r="B3267" s="17"/>
      <c r="C3267" s="19">
        <v>2015</v>
      </c>
      <c r="D3267" s="10">
        <v>18134501.800000001</v>
      </c>
      <c r="E3267" s="10">
        <v>26318881.599999998</v>
      </c>
      <c r="F3267" s="10">
        <v>12437396.5</v>
      </c>
      <c r="G3267" s="10">
        <v>5241569.6999999993</v>
      </c>
      <c r="H3267" s="28">
        <v>1970758.5</v>
      </c>
      <c r="I3267" s="28">
        <v>3392875.3</v>
      </c>
      <c r="J3267" s="28">
        <v>2834780.6</v>
      </c>
    </row>
    <row r="3268" spans="1:10" x14ac:dyDescent="0.25">
      <c r="A3268"/>
      <c r="B3268" s="17"/>
      <c r="C3268" s="19">
        <v>2016</v>
      </c>
      <c r="D3268" s="10">
        <v>25905690.300000001</v>
      </c>
      <c r="E3268" s="10">
        <v>26373623.399999999</v>
      </c>
      <c r="F3268" s="10">
        <v>12645389.5</v>
      </c>
      <c r="G3268" s="10">
        <v>5288050.0999999996</v>
      </c>
      <c r="H3268" s="28">
        <v>2661303.2999999998</v>
      </c>
      <c r="I3268" s="28">
        <v>4898027.9000000004</v>
      </c>
      <c r="J3268" s="28">
        <v>3840505.9</v>
      </c>
    </row>
    <row r="3269" spans="1:10" x14ac:dyDescent="0.25">
      <c r="A3269"/>
      <c r="B3269" s="17"/>
      <c r="C3269" s="19">
        <v>2017</v>
      </c>
      <c r="D3269" s="10">
        <v>52666898.299999997</v>
      </c>
      <c r="E3269" s="10">
        <v>36104025.5</v>
      </c>
      <c r="F3269" s="10">
        <v>15779825.699999999</v>
      </c>
      <c r="G3269" s="10">
        <v>6954412.4000000004</v>
      </c>
      <c r="H3269" s="28">
        <v>2610265.5</v>
      </c>
      <c r="I3269" s="28">
        <v>5706083.7999999998</v>
      </c>
      <c r="J3269" s="28">
        <v>4730476.8</v>
      </c>
    </row>
    <row r="3270" spans="1:10" x14ac:dyDescent="0.25">
      <c r="A3270"/>
      <c r="B3270" s="17"/>
      <c r="C3270" s="19">
        <v>2018</v>
      </c>
      <c r="D3270" s="10">
        <v>53360713.200000003</v>
      </c>
      <c r="E3270" s="10">
        <v>38365738.5</v>
      </c>
      <c r="F3270" s="10">
        <v>22318407.800000001</v>
      </c>
      <c r="G3270" s="10">
        <v>9271601.3999999985</v>
      </c>
      <c r="H3270" s="28">
        <v>4039965.9</v>
      </c>
      <c r="I3270" s="28">
        <v>6244281.7999999998</v>
      </c>
      <c r="J3270" s="28">
        <v>5061821.0999999996</v>
      </c>
    </row>
    <row r="3271" spans="1:10" x14ac:dyDescent="0.25">
      <c r="A3271" s="22" t="s">
        <v>1129</v>
      </c>
      <c r="B3271" s="17" t="s">
        <v>1130</v>
      </c>
      <c r="C3271" s="19">
        <v>2013</v>
      </c>
      <c r="D3271" s="34" t="s">
        <v>1867</v>
      </c>
      <c r="E3271" s="10">
        <v>1278320.8</v>
      </c>
      <c r="F3271" s="34" t="s">
        <v>1867</v>
      </c>
      <c r="G3271" s="10">
        <v>609955.6</v>
      </c>
      <c r="H3271" s="11" t="s">
        <v>1867</v>
      </c>
      <c r="I3271" s="11" t="s">
        <v>1867</v>
      </c>
      <c r="J3271" s="28">
        <v>219883.5</v>
      </c>
    </row>
    <row r="3272" spans="1:10" x14ac:dyDescent="0.25">
      <c r="A3272"/>
      <c r="B3272" s="17"/>
      <c r="C3272" s="19">
        <v>2014</v>
      </c>
      <c r="D3272" s="29" t="s">
        <v>1867</v>
      </c>
      <c r="E3272" s="10">
        <v>1278693.7000000002</v>
      </c>
      <c r="F3272" s="10">
        <v>2263426.5</v>
      </c>
      <c r="G3272" s="10">
        <v>1115028.8999999999</v>
      </c>
      <c r="H3272" s="29" t="s">
        <v>1867</v>
      </c>
      <c r="I3272" s="28">
        <v>429096.4</v>
      </c>
      <c r="J3272" s="28">
        <v>401451.9</v>
      </c>
    </row>
    <row r="3273" spans="1:10" x14ac:dyDescent="0.25">
      <c r="A3273"/>
      <c r="B3273" s="17"/>
      <c r="C3273" s="19">
        <v>2015</v>
      </c>
      <c r="D3273" s="30" t="s">
        <v>1868</v>
      </c>
      <c r="E3273" s="33" t="s">
        <v>1867</v>
      </c>
      <c r="F3273" s="33" t="s">
        <v>1867</v>
      </c>
      <c r="G3273" s="10">
        <v>1063303</v>
      </c>
      <c r="H3273" s="11" t="s">
        <v>1867</v>
      </c>
      <c r="I3273" s="11" t="s">
        <v>1867</v>
      </c>
      <c r="J3273" s="28">
        <v>655497.1</v>
      </c>
    </row>
    <row r="3274" spans="1:10" x14ac:dyDescent="0.25">
      <c r="A3274"/>
      <c r="B3274" s="17"/>
      <c r="C3274" s="19">
        <v>2016</v>
      </c>
      <c r="D3274" s="30" t="s">
        <v>1868</v>
      </c>
      <c r="E3274" s="10">
        <v>1066719.2</v>
      </c>
      <c r="F3274" s="10">
        <v>1670426.9</v>
      </c>
      <c r="G3274" s="10">
        <v>1134053.2</v>
      </c>
      <c r="H3274" s="11" t="s">
        <v>147</v>
      </c>
      <c r="I3274" s="28">
        <v>1080436</v>
      </c>
      <c r="J3274" s="28">
        <v>968410.4</v>
      </c>
    </row>
    <row r="3275" spans="1:10" x14ac:dyDescent="0.25">
      <c r="A3275"/>
      <c r="B3275" s="17"/>
      <c r="C3275" s="19">
        <v>2017</v>
      </c>
      <c r="D3275" s="30" t="s">
        <v>1868</v>
      </c>
      <c r="E3275" s="10">
        <v>2079785.3</v>
      </c>
      <c r="F3275" s="10">
        <v>2899161.5</v>
      </c>
      <c r="G3275" s="10">
        <v>1853213.8</v>
      </c>
      <c r="H3275" s="11" t="s">
        <v>147</v>
      </c>
      <c r="I3275" s="28">
        <v>1674382.9</v>
      </c>
      <c r="J3275" s="28">
        <v>1556835.6</v>
      </c>
    </row>
    <row r="3276" spans="1:10" x14ac:dyDescent="0.25">
      <c r="A3276"/>
      <c r="B3276" s="17"/>
      <c r="C3276" s="19">
        <v>2018</v>
      </c>
      <c r="D3276" s="30" t="s">
        <v>1868</v>
      </c>
      <c r="E3276" s="10">
        <v>2164528.2000000002</v>
      </c>
      <c r="F3276" s="10">
        <v>3632729.9000000004</v>
      </c>
      <c r="G3276" s="10">
        <v>1923374.9000000001</v>
      </c>
      <c r="H3276" s="11" t="s">
        <v>147</v>
      </c>
      <c r="I3276" s="28">
        <v>1572267.1</v>
      </c>
      <c r="J3276" s="28">
        <v>1450002.1</v>
      </c>
    </row>
    <row r="3277" spans="1:10" x14ac:dyDescent="0.25">
      <c r="A3277" s="22" t="s">
        <v>1131</v>
      </c>
      <c r="B3277" s="17" t="s">
        <v>1132</v>
      </c>
      <c r="C3277" s="19">
        <v>2013</v>
      </c>
      <c r="D3277" s="34" t="s">
        <v>1867</v>
      </c>
      <c r="E3277" s="10">
        <v>1052345.2</v>
      </c>
      <c r="F3277" s="10">
        <v>927593.9</v>
      </c>
      <c r="G3277" s="10">
        <v>243390.9</v>
      </c>
      <c r="H3277" s="34" t="s">
        <v>1867</v>
      </c>
      <c r="I3277" s="28">
        <v>375127.9</v>
      </c>
      <c r="J3277" s="28">
        <v>182072.9</v>
      </c>
    </row>
    <row r="3278" spans="1:10" x14ac:dyDescent="0.25">
      <c r="A3278"/>
      <c r="B3278" s="17"/>
      <c r="C3278" s="19">
        <v>2014</v>
      </c>
      <c r="D3278" s="29" t="s">
        <v>1867</v>
      </c>
      <c r="E3278" s="10">
        <v>204903.1</v>
      </c>
      <c r="F3278" s="10">
        <v>715662.8</v>
      </c>
      <c r="G3278" s="10">
        <v>377471.30000000005</v>
      </c>
      <c r="H3278" s="29" t="s">
        <v>1867</v>
      </c>
      <c r="I3278" s="28">
        <v>405896.6</v>
      </c>
      <c r="J3278" s="28">
        <v>256156</v>
      </c>
    </row>
    <row r="3279" spans="1:10" x14ac:dyDescent="0.25">
      <c r="A3279"/>
      <c r="B3279" s="17"/>
      <c r="C3279" s="19">
        <v>2015</v>
      </c>
      <c r="D3279" s="33" t="s">
        <v>1867</v>
      </c>
      <c r="E3279" s="10">
        <v>340909.4</v>
      </c>
      <c r="F3279" s="10">
        <v>1113054</v>
      </c>
      <c r="G3279" s="10">
        <v>527397.5</v>
      </c>
      <c r="H3279" s="33" t="s">
        <v>1867</v>
      </c>
      <c r="I3279" s="28">
        <v>598229.4</v>
      </c>
      <c r="J3279" s="28">
        <v>366204.4</v>
      </c>
    </row>
    <row r="3280" spans="1:10" x14ac:dyDescent="0.25">
      <c r="A3280"/>
      <c r="B3280" s="17"/>
      <c r="C3280" s="19">
        <v>2016</v>
      </c>
      <c r="D3280" s="33" t="s">
        <v>1867</v>
      </c>
      <c r="E3280" s="10">
        <v>558316.69999999995</v>
      </c>
      <c r="F3280" s="10">
        <v>1342650.3</v>
      </c>
      <c r="G3280" s="10">
        <v>604442.69999999995</v>
      </c>
      <c r="H3280" s="33" t="s">
        <v>1867</v>
      </c>
      <c r="I3280" s="28">
        <v>917426.8</v>
      </c>
      <c r="J3280" s="28">
        <v>507401.7</v>
      </c>
    </row>
    <row r="3281" spans="1:10" x14ac:dyDescent="0.25">
      <c r="A3281"/>
      <c r="B3281" s="17"/>
      <c r="C3281" s="19">
        <v>2017</v>
      </c>
      <c r="D3281" s="33" t="s">
        <v>1867</v>
      </c>
      <c r="E3281" s="10">
        <v>560549.29999999993</v>
      </c>
      <c r="F3281" s="10">
        <v>1798662.7</v>
      </c>
      <c r="G3281" s="10">
        <v>821214.4</v>
      </c>
      <c r="H3281" s="33" t="s">
        <v>1867</v>
      </c>
      <c r="I3281" s="28">
        <v>1032794.1</v>
      </c>
      <c r="J3281" s="28">
        <v>595684.5</v>
      </c>
    </row>
    <row r="3282" spans="1:10" x14ac:dyDescent="0.25">
      <c r="A3282"/>
      <c r="B3282" s="17"/>
      <c r="C3282" s="19">
        <v>2018</v>
      </c>
      <c r="D3282" s="30" t="s">
        <v>1867</v>
      </c>
      <c r="E3282" s="10">
        <v>1563117.0999999999</v>
      </c>
      <c r="F3282" s="10">
        <v>2686294</v>
      </c>
      <c r="G3282" s="10">
        <v>1139149.5</v>
      </c>
      <c r="H3282" s="30" t="s">
        <v>1867</v>
      </c>
      <c r="I3282" s="28">
        <v>1192235.2</v>
      </c>
      <c r="J3282" s="28">
        <v>608842.19999999995</v>
      </c>
    </row>
    <row r="3283" spans="1:10" x14ac:dyDescent="0.25">
      <c r="A3283" s="22" t="s">
        <v>1133</v>
      </c>
      <c r="B3283" s="17" t="s">
        <v>1134</v>
      </c>
      <c r="C3283" s="19">
        <v>2013</v>
      </c>
      <c r="D3283" s="34" t="s">
        <v>1867</v>
      </c>
      <c r="E3283" s="10">
        <v>2361872.0000000005</v>
      </c>
      <c r="F3283" s="10">
        <v>1326950.2</v>
      </c>
      <c r="G3283" s="10">
        <v>228057.3</v>
      </c>
      <c r="H3283" s="34" t="s">
        <v>1867</v>
      </c>
      <c r="I3283" s="28">
        <v>187932.9</v>
      </c>
      <c r="J3283" s="28">
        <v>128628.5</v>
      </c>
    </row>
    <row r="3284" spans="1:10" x14ac:dyDescent="0.25">
      <c r="A3284"/>
      <c r="B3284" s="17"/>
      <c r="C3284" s="19">
        <v>2014</v>
      </c>
      <c r="D3284" s="29" t="s">
        <v>1867</v>
      </c>
      <c r="E3284" s="10">
        <v>2440522.6</v>
      </c>
      <c r="F3284" s="10">
        <v>1589680</v>
      </c>
      <c r="G3284" s="10">
        <v>738464.4</v>
      </c>
      <c r="H3284" s="29" t="s">
        <v>1867</v>
      </c>
      <c r="I3284" s="28">
        <v>299657.60000000003</v>
      </c>
      <c r="J3284" s="28">
        <v>232083.20000000001</v>
      </c>
    </row>
    <row r="3285" spans="1:10" x14ac:dyDescent="0.25">
      <c r="A3285"/>
      <c r="B3285" s="17"/>
      <c r="C3285" s="19">
        <v>2015</v>
      </c>
      <c r="D3285" s="33" t="s">
        <v>1867</v>
      </c>
      <c r="E3285" s="10">
        <v>4621372.3999999994</v>
      </c>
      <c r="F3285" s="33" t="s">
        <v>1867</v>
      </c>
      <c r="G3285" s="10">
        <v>611395.60000000009</v>
      </c>
      <c r="H3285" s="11" t="s">
        <v>1867</v>
      </c>
      <c r="I3285" s="11" t="s">
        <v>1867</v>
      </c>
      <c r="J3285" s="28">
        <v>317593.40000000002</v>
      </c>
    </row>
    <row r="3286" spans="1:10" x14ac:dyDescent="0.25">
      <c r="A3286"/>
      <c r="B3286" s="17"/>
      <c r="C3286" s="19">
        <v>2016</v>
      </c>
      <c r="D3286" s="33" t="s">
        <v>1867</v>
      </c>
      <c r="E3286" s="10">
        <v>4552986.1999999993</v>
      </c>
      <c r="F3286" s="33" t="s">
        <v>1867</v>
      </c>
      <c r="G3286" s="10">
        <v>601476.39999999991</v>
      </c>
      <c r="H3286" s="11" t="s">
        <v>1867</v>
      </c>
      <c r="I3286" s="11" t="s">
        <v>1867</v>
      </c>
      <c r="J3286" s="28">
        <v>419964.6</v>
      </c>
    </row>
    <row r="3287" spans="1:10" x14ac:dyDescent="0.25">
      <c r="A3287"/>
      <c r="B3287" s="17"/>
      <c r="C3287" s="19">
        <v>2017</v>
      </c>
      <c r="D3287" s="33" t="s">
        <v>1867</v>
      </c>
      <c r="E3287" s="10">
        <v>9102625</v>
      </c>
      <c r="F3287" s="33" t="s">
        <v>1867</v>
      </c>
      <c r="G3287" s="10">
        <v>687537.7</v>
      </c>
      <c r="H3287" s="11" t="s">
        <v>1867</v>
      </c>
      <c r="I3287" s="11" t="s">
        <v>1867</v>
      </c>
      <c r="J3287" s="28">
        <v>463978.4</v>
      </c>
    </row>
    <row r="3288" spans="1:10" x14ac:dyDescent="0.25">
      <c r="A3288"/>
      <c r="B3288" s="17"/>
      <c r="C3288" s="19">
        <v>2018</v>
      </c>
      <c r="D3288" s="30" t="s">
        <v>1867</v>
      </c>
      <c r="E3288" s="10">
        <v>5354798.7</v>
      </c>
      <c r="F3288" s="10">
        <v>3244209.8</v>
      </c>
      <c r="G3288" s="10">
        <v>1302834</v>
      </c>
      <c r="H3288" s="30" t="s">
        <v>1867</v>
      </c>
      <c r="I3288" s="28">
        <v>615281.19999999995</v>
      </c>
      <c r="J3288" s="28">
        <v>536367.4</v>
      </c>
    </row>
    <row r="3289" spans="1:10" x14ac:dyDescent="0.25">
      <c r="A3289" s="22" t="s">
        <v>1135</v>
      </c>
      <c r="B3289" s="17" t="s">
        <v>1136</v>
      </c>
      <c r="C3289" s="19">
        <v>2013</v>
      </c>
      <c r="D3289" s="10">
        <v>1513572.4</v>
      </c>
      <c r="E3289" s="10">
        <v>3818731.5</v>
      </c>
      <c r="F3289" s="10">
        <v>281155.8</v>
      </c>
      <c r="G3289" s="10">
        <v>103563.5</v>
      </c>
      <c r="H3289" s="28">
        <v>383268.1</v>
      </c>
      <c r="I3289" s="28">
        <v>109070.8</v>
      </c>
      <c r="J3289" s="28">
        <v>53304.800000000003</v>
      </c>
    </row>
    <row r="3290" spans="1:10" x14ac:dyDescent="0.25">
      <c r="A3290"/>
      <c r="B3290" s="17"/>
      <c r="C3290" s="19">
        <v>2014</v>
      </c>
      <c r="D3290" s="29" t="s">
        <v>1867</v>
      </c>
      <c r="E3290" s="10">
        <v>4419577</v>
      </c>
      <c r="F3290" s="10">
        <v>848061.3</v>
      </c>
      <c r="G3290" s="10">
        <v>263881.3</v>
      </c>
      <c r="H3290" s="29" t="s">
        <v>1867</v>
      </c>
      <c r="I3290" s="28">
        <v>111875.80000000005</v>
      </c>
      <c r="J3290" s="28">
        <v>54985.2</v>
      </c>
    </row>
    <row r="3291" spans="1:10" x14ac:dyDescent="0.25">
      <c r="A3291"/>
      <c r="B3291" s="17"/>
      <c r="C3291" s="19">
        <v>2015</v>
      </c>
      <c r="D3291" s="10">
        <v>1531450.6</v>
      </c>
      <c r="E3291" s="10">
        <v>5495103.5999999996</v>
      </c>
      <c r="F3291" s="10">
        <v>1143288</v>
      </c>
      <c r="G3291" s="10">
        <v>237548</v>
      </c>
      <c r="H3291" s="28">
        <v>1035306.8</v>
      </c>
      <c r="I3291" s="28">
        <v>118407.89999999991</v>
      </c>
      <c r="J3291" s="28">
        <v>84719.5</v>
      </c>
    </row>
    <row r="3292" spans="1:10" x14ac:dyDescent="0.25">
      <c r="A3292"/>
      <c r="B3292" s="17"/>
      <c r="C3292" s="19">
        <v>2016</v>
      </c>
      <c r="D3292" s="10">
        <v>3513027.1</v>
      </c>
      <c r="E3292" s="10">
        <v>6835095.0999999996</v>
      </c>
      <c r="F3292" s="10">
        <v>1237384.2999999998</v>
      </c>
      <c r="G3292" s="10">
        <v>203364.1</v>
      </c>
      <c r="H3292" s="28">
        <v>1877767.6</v>
      </c>
      <c r="I3292" s="28">
        <v>274917.69999999972</v>
      </c>
      <c r="J3292" s="33" t="s">
        <v>1867</v>
      </c>
    </row>
    <row r="3293" spans="1:10" x14ac:dyDescent="0.25">
      <c r="A3293"/>
      <c r="B3293" s="17"/>
      <c r="C3293" s="19">
        <v>2017</v>
      </c>
      <c r="D3293" s="10">
        <v>7424611.7000000002</v>
      </c>
      <c r="E3293" s="10">
        <v>7144584.5999999996</v>
      </c>
      <c r="F3293" s="10">
        <v>1321601.6000000001</v>
      </c>
      <c r="G3293" s="10">
        <v>240240.2</v>
      </c>
      <c r="H3293" s="28">
        <v>1544053.4</v>
      </c>
      <c r="I3293" s="28">
        <v>190829.8</v>
      </c>
      <c r="J3293" s="28">
        <v>132809</v>
      </c>
    </row>
    <row r="3294" spans="1:10" x14ac:dyDescent="0.25">
      <c r="A3294"/>
      <c r="B3294" s="17"/>
      <c r="C3294" s="19">
        <v>2018</v>
      </c>
      <c r="D3294" s="10">
        <v>12526598.9</v>
      </c>
      <c r="E3294" s="10">
        <v>9389908.4000000004</v>
      </c>
      <c r="F3294" s="10">
        <v>1474493.8</v>
      </c>
      <c r="G3294" s="10">
        <v>412299.1</v>
      </c>
      <c r="H3294" s="28">
        <v>2782066.7</v>
      </c>
      <c r="I3294" s="28">
        <v>244264.6</v>
      </c>
      <c r="J3294" s="28">
        <v>155935.70000000001</v>
      </c>
    </row>
    <row r="3295" spans="1:10" x14ac:dyDescent="0.25">
      <c r="A3295" s="22" t="s">
        <v>1137</v>
      </c>
      <c r="B3295" s="17" t="s">
        <v>1138</v>
      </c>
      <c r="C3295" s="19">
        <v>2013</v>
      </c>
      <c r="D3295" s="10">
        <v>3589528.1</v>
      </c>
      <c r="E3295" s="34" t="s">
        <v>1867</v>
      </c>
      <c r="F3295" s="34" t="s">
        <v>1867</v>
      </c>
      <c r="G3295" s="10">
        <v>917.7</v>
      </c>
      <c r="H3295" s="11" t="s">
        <v>1867</v>
      </c>
      <c r="I3295" s="11" t="s">
        <v>1867</v>
      </c>
      <c r="J3295" s="28">
        <v>170.8</v>
      </c>
    </row>
    <row r="3296" spans="1:10" x14ac:dyDescent="0.25">
      <c r="A3296"/>
      <c r="B3296" s="17"/>
      <c r="C3296" s="19">
        <v>2014</v>
      </c>
      <c r="D3296" s="29" t="s">
        <v>1867</v>
      </c>
      <c r="E3296" s="10">
        <v>42678.799999999996</v>
      </c>
      <c r="F3296" s="10">
        <v>67537.600000000006</v>
      </c>
      <c r="G3296" s="10">
        <v>876.10000000000048</v>
      </c>
      <c r="H3296" s="11" t="s">
        <v>1867</v>
      </c>
      <c r="I3296" s="11" t="s">
        <v>1867</v>
      </c>
      <c r="J3296" s="28">
        <v>730.00000000000045</v>
      </c>
    </row>
    <row r="3297" spans="1:10" x14ac:dyDescent="0.25">
      <c r="A3297"/>
      <c r="B3297" s="17"/>
      <c r="C3297" s="19">
        <v>2015</v>
      </c>
      <c r="D3297" s="10">
        <v>5887210</v>
      </c>
      <c r="E3297" s="10">
        <v>804276.5</v>
      </c>
      <c r="F3297" s="10">
        <v>200290.1</v>
      </c>
      <c r="G3297" s="10">
        <v>856.50000000000068</v>
      </c>
      <c r="H3297" s="11" t="s">
        <v>1867</v>
      </c>
      <c r="I3297" s="11" t="s">
        <v>1867</v>
      </c>
      <c r="J3297" s="28">
        <v>409.70000000000073</v>
      </c>
    </row>
    <row r="3298" spans="1:10" x14ac:dyDescent="0.25">
      <c r="A3298"/>
      <c r="B3298" s="17"/>
      <c r="C3298" s="19">
        <v>2016</v>
      </c>
      <c r="D3298" s="10">
        <v>11505216.6</v>
      </c>
      <c r="E3298" s="10">
        <v>286707.20000000001</v>
      </c>
      <c r="F3298" s="10">
        <v>35762.400000000001</v>
      </c>
      <c r="G3298" s="10">
        <v>6173.2</v>
      </c>
      <c r="H3298" s="11" t="s">
        <v>147</v>
      </c>
      <c r="I3298" s="28">
        <v>6173.2</v>
      </c>
      <c r="J3298" s="33" t="s">
        <v>1867</v>
      </c>
    </row>
    <row r="3299" spans="1:10" x14ac:dyDescent="0.25">
      <c r="A3299"/>
      <c r="B3299" s="17"/>
      <c r="C3299" s="19">
        <v>2017</v>
      </c>
      <c r="D3299" s="10">
        <v>20043422</v>
      </c>
      <c r="E3299" s="10">
        <v>419444.2</v>
      </c>
      <c r="F3299" s="10">
        <v>219214.4</v>
      </c>
      <c r="G3299" s="10">
        <v>191311.1</v>
      </c>
      <c r="H3299" s="11" t="s">
        <v>147</v>
      </c>
      <c r="I3299" s="28">
        <v>971</v>
      </c>
      <c r="J3299" s="28">
        <v>971</v>
      </c>
    </row>
    <row r="3300" spans="1:10" x14ac:dyDescent="0.25">
      <c r="A3300"/>
      <c r="B3300" s="17"/>
      <c r="C3300" s="19">
        <v>2018</v>
      </c>
      <c r="D3300" s="10">
        <v>12059837.6</v>
      </c>
      <c r="E3300" s="10">
        <v>1515375.2</v>
      </c>
      <c r="F3300" s="30" t="s">
        <v>1867</v>
      </c>
      <c r="G3300" s="10">
        <v>30529.4</v>
      </c>
      <c r="H3300" s="11" t="s">
        <v>147</v>
      </c>
      <c r="I3300" s="11" t="s">
        <v>1867</v>
      </c>
      <c r="J3300" s="28">
        <v>1581.5</v>
      </c>
    </row>
    <row r="3301" spans="1:10" x14ac:dyDescent="0.25">
      <c r="A3301" s="22" t="s">
        <v>1139</v>
      </c>
      <c r="B3301" s="17" t="s">
        <v>1140</v>
      </c>
      <c r="C3301" s="19">
        <v>2013</v>
      </c>
      <c r="D3301" s="34" t="s">
        <v>1867</v>
      </c>
      <c r="E3301" s="10">
        <v>2557218.8000000003</v>
      </c>
      <c r="F3301" s="34" t="s">
        <v>1867</v>
      </c>
      <c r="G3301" s="10">
        <v>145611.9</v>
      </c>
      <c r="H3301" s="11" t="s">
        <v>1867</v>
      </c>
      <c r="I3301" s="11" t="s">
        <v>1867</v>
      </c>
      <c r="J3301" s="28">
        <v>120792.4</v>
      </c>
    </row>
    <row r="3302" spans="1:10" x14ac:dyDescent="0.25">
      <c r="A3302"/>
      <c r="B3302" s="17"/>
      <c r="C3302" s="19">
        <v>2014</v>
      </c>
      <c r="D3302" s="29" t="s">
        <v>1867</v>
      </c>
      <c r="E3302" s="10">
        <v>1873726.2</v>
      </c>
      <c r="F3302" s="10">
        <v>979254.5</v>
      </c>
      <c r="G3302" s="10">
        <v>368257.1</v>
      </c>
      <c r="H3302" s="29" t="s">
        <v>1867</v>
      </c>
      <c r="I3302" s="28">
        <v>197968.8</v>
      </c>
      <c r="J3302" s="28">
        <v>165543.4</v>
      </c>
    </row>
    <row r="3303" spans="1:10" x14ac:dyDescent="0.25">
      <c r="A3303"/>
      <c r="B3303" s="17"/>
      <c r="C3303" s="19">
        <v>2015</v>
      </c>
      <c r="D3303" s="33" t="s">
        <v>1867</v>
      </c>
      <c r="E3303" s="33" t="s">
        <v>1867</v>
      </c>
      <c r="F3303" s="10">
        <v>762271</v>
      </c>
      <c r="G3303" s="10">
        <v>353146.9</v>
      </c>
      <c r="H3303" s="11" t="s">
        <v>1867</v>
      </c>
      <c r="I3303" s="11" t="s">
        <v>1867</v>
      </c>
      <c r="J3303" s="28">
        <v>264959.5</v>
      </c>
    </row>
    <row r="3304" spans="1:10" x14ac:dyDescent="0.25">
      <c r="A3304"/>
      <c r="B3304" s="17"/>
      <c r="C3304" s="19">
        <v>2016</v>
      </c>
      <c r="D3304" s="33" t="s">
        <v>1867</v>
      </c>
      <c r="E3304" s="10">
        <v>3760635.4</v>
      </c>
      <c r="F3304" s="33" t="s">
        <v>1867</v>
      </c>
      <c r="G3304" s="10">
        <v>413978.7</v>
      </c>
      <c r="H3304" s="11" t="s">
        <v>1867</v>
      </c>
      <c r="I3304" s="11" t="s">
        <v>1867</v>
      </c>
      <c r="J3304" s="28">
        <v>319831.2</v>
      </c>
    </row>
    <row r="3305" spans="1:10" x14ac:dyDescent="0.25">
      <c r="A3305"/>
      <c r="B3305" s="17"/>
      <c r="C3305" s="19">
        <v>2017</v>
      </c>
      <c r="D3305" s="30" t="s">
        <v>1868</v>
      </c>
      <c r="E3305" s="10">
        <v>5310831</v>
      </c>
      <c r="F3305" s="10">
        <v>974567.10000000009</v>
      </c>
      <c r="G3305" s="10">
        <v>447443.8</v>
      </c>
      <c r="H3305" s="28">
        <v>115024.1</v>
      </c>
      <c r="I3305" s="28">
        <v>375752.7</v>
      </c>
      <c r="J3305" s="28">
        <v>360618</v>
      </c>
    </row>
    <row r="3306" spans="1:10" x14ac:dyDescent="0.25">
      <c r="A3306"/>
      <c r="B3306" s="17"/>
      <c r="C3306" s="19">
        <v>2018</v>
      </c>
      <c r="D3306" s="30" t="s">
        <v>1867</v>
      </c>
      <c r="E3306" s="10">
        <v>3517200.1</v>
      </c>
      <c r="F3306" s="10">
        <v>1612069.2</v>
      </c>
      <c r="G3306" s="10">
        <v>679838.60000000009</v>
      </c>
      <c r="H3306" s="30" t="s">
        <v>1867</v>
      </c>
      <c r="I3306" s="28">
        <v>430646.2</v>
      </c>
      <c r="J3306" s="28">
        <v>401415.9</v>
      </c>
    </row>
    <row r="3307" spans="1:10" x14ac:dyDescent="0.25">
      <c r="A3307" s="22" t="s">
        <v>1141</v>
      </c>
      <c r="B3307" s="17" t="s">
        <v>1142</v>
      </c>
      <c r="C3307" s="19">
        <v>2013</v>
      </c>
      <c r="D3307" s="34" t="s">
        <v>1867</v>
      </c>
      <c r="E3307" s="10">
        <v>402078.6</v>
      </c>
      <c r="F3307" s="34" t="s">
        <v>1867</v>
      </c>
      <c r="G3307" s="10">
        <v>142885.59999999998</v>
      </c>
      <c r="H3307" s="11" t="s">
        <v>1867</v>
      </c>
      <c r="I3307" s="11" t="s">
        <v>1867</v>
      </c>
      <c r="J3307" s="28">
        <v>71415.399999999994</v>
      </c>
    </row>
    <row r="3308" spans="1:10" x14ac:dyDescent="0.25">
      <c r="A3308"/>
      <c r="B3308" s="17"/>
      <c r="C3308" s="19">
        <v>2014</v>
      </c>
      <c r="D3308" s="30" t="s">
        <v>1868</v>
      </c>
      <c r="E3308" s="10">
        <v>599362.4</v>
      </c>
      <c r="F3308" s="10">
        <v>786210.6</v>
      </c>
      <c r="G3308" s="10">
        <v>407417.4</v>
      </c>
      <c r="H3308" s="11" t="s">
        <v>147</v>
      </c>
      <c r="I3308" s="28">
        <v>129374.6</v>
      </c>
      <c r="J3308" s="28">
        <v>113565</v>
      </c>
    </row>
    <row r="3309" spans="1:10" x14ac:dyDescent="0.25">
      <c r="A3309"/>
      <c r="B3309" s="17"/>
      <c r="C3309" s="19">
        <v>2015</v>
      </c>
      <c r="D3309" s="30" t="s">
        <v>1868</v>
      </c>
      <c r="E3309" s="10">
        <v>1429837.9</v>
      </c>
      <c r="F3309" s="10">
        <v>733957.1</v>
      </c>
      <c r="G3309" s="10">
        <v>383863.7</v>
      </c>
      <c r="H3309" s="11" t="s">
        <v>147</v>
      </c>
      <c r="I3309" s="28">
        <v>199157.1</v>
      </c>
      <c r="J3309" s="28">
        <v>186374</v>
      </c>
    </row>
    <row r="3310" spans="1:10" x14ac:dyDescent="0.25">
      <c r="A3310"/>
      <c r="B3310" s="17"/>
      <c r="C3310" s="19">
        <v>2016</v>
      </c>
      <c r="D3310" s="33" t="s">
        <v>1867</v>
      </c>
      <c r="E3310" s="10">
        <v>1050111.7999999998</v>
      </c>
      <c r="F3310" s="33" t="s">
        <v>1867</v>
      </c>
      <c r="G3310" s="10">
        <v>403164.3</v>
      </c>
      <c r="H3310" s="11" t="s">
        <v>1867</v>
      </c>
      <c r="I3310" s="11" t="s">
        <v>1867</v>
      </c>
      <c r="J3310" s="28">
        <v>275305.09999999998</v>
      </c>
    </row>
    <row r="3311" spans="1:10" x14ac:dyDescent="0.25">
      <c r="A3311"/>
      <c r="B3311" s="17"/>
      <c r="C3311" s="19">
        <v>2017</v>
      </c>
      <c r="D3311" s="33" t="s">
        <v>1867</v>
      </c>
      <c r="E3311" s="10">
        <v>1204169.8999999999</v>
      </c>
      <c r="F3311" s="33" t="s">
        <v>1867</v>
      </c>
      <c r="G3311" s="10">
        <v>474398.6</v>
      </c>
      <c r="H3311" s="11" t="s">
        <v>1867</v>
      </c>
      <c r="I3311" s="11" t="s">
        <v>1867</v>
      </c>
      <c r="J3311" s="28">
        <v>318638</v>
      </c>
    </row>
    <row r="3312" spans="1:10" x14ac:dyDescent="0.25">
      <c r="A3312"/>
      <c r="B3312" s="17"/>
      <c r="C3312" s="19">
        <v>2018</v>
      </c>
      <c r="D3312" s="30" t="s">
        <v>1868</v>
      </c>
      <c r="E3312" s="30" t="s">
        <v>1867</v>
      </c>
      <c r="F3312" s="30" t="s">
        <v>1867</v>
      </c>
      <c r="G3312" s="10">
        <v>693607.3</v>
      </c>
      <c r="H3312" s="11" t="s">
        <v>1867</v>
      </c>
      <c r="I3312" s="11" t="s">
        <v>1867</v>
      </c>
      <c r="J3312" s="28">
        <v>400654.8</v>
      </c>
    </row>
    <row r="3313" spans="1:10" x14ac:dyDescent="0.25">
      <c r="A3313" s="22" t="s">
        <v>1143</v>
      </c>
      <c r="B3313" s="17" t="s">
        <v>1144</v>
      </c>
      <c r="C3313" s="19">
        <v>2013</v>
      </c>
      <c r="D3313" s="34" t="s">
        <v>1867</v>
      </c>
      <c r="E3313" s="10">
        <v>1466268</v>
      </c>
      <c r="F3313" s="10">
        <v>1156517.3</v>
      </c>
      <c r="G3313" s="10">
        <v>550229.19999999995</v>
      </c>
      <c r="H3313" s="34" t="s">
        <v>1867</v>
      </c>
      <c r="I3313" s="28">
        <v>316584.7</v>
      </c>
      <c r="J3313" s="28">
        <v>242155.7</v>
      </c>
    </row>
    <row r="3314" spans="1:10" x14ac:dyDescent="0.25">
      <c r="A3314"/>
      <c r="B3314" s="17"/>
      <c r="C3314" s="19">
        <v>2014</v>
      </c>
      <c r="D3314" s="30" t="s">
        <v>1868</v>
      </c>
      <c r="E3314" s="10">
        <v>1771389.4000000001</v>
      </c>
      <c r="F3314" s="10">
        <v>2117802.9000000004</v>
      </c>
      <c r="G3314" s="10">
        <v>1213722.2</v>
      </c>
      <c r="H3314" s="28">
        <v>104355.8</v>
      </c>
      <c r="I3314" s="28">
        <v>434028.7</v>
      </c>
      <c r="J3314" s="28">
        <v>356558.8</v>
      </c>
    </row>
    <row r="3315" spans="1:10" x14ac:dyDescent="0.25">
      <c r="A3315"/>
      <c r="B3315" s="17"/>
      <c r="C3315" s="19">
        <v>2015</v>
      </c>
      <c r="D3315" s="30" t="s">
        <v>1868</v>
      </c>
      <c r="E3315" s="33" t="s">
        <v>1867</v>
      </c>
      <c r="F3315" s="33" t="s">
        <v>1867</v>
      </c>
      <c r="G3315" s="10">
        <v>916641.1</v>
      </c>
      <c r="H3315" s="11" t="s">
        <v>1867</v>
      </c>
      <c r="I3315" s="11" t="s">
        <v>1867</v>
      </c>
      <c r="J3315" s="28">
        <v>545217.6</v>
      </c>
    </row>
    <row r="3316" spans="1:10" x14ac:dyDescent="0.25">
      <c r="A3316"/>
      <c r="B3316" s="17"/>
      <c r="C3316" s="19">
        <v>2016</v>
      </c>
      <c r="D3316" s="30" t="s">
        <v>1868</v>
      </c>
      <c r="E3316" s="10">
        <v>1720277.3</v>
      </c>
      <c r="F3316" s="10">
        <v>1965355</v>
      </c>
      <c r="G3316" s="10">
        <v>941251.8</v>
      </c>
      <c r="H3316" s="28">
        <v>62480.6</v>
      </c>
      <c r="I3316" s="28">
        <v>798211</v>
      </c>
      <c r="J3316" s="28">
        <v>664698.6</v>
      </c>
    </row>
    <row r="3317" spans="1:10" x14ac:dyDescent="0.25">
      <c r="A3317"/>
      <c r="B3317" s="17"/>
      <c r="C3317" s="19">
        <v>2017</v>
      </c>
      <c r="D3317" s="30" t="s">
        <v>1868</v>
      </c>
      <c r="E3317" s="10">
        <v>2382895.2999999998</v>
      </c>
      <c r="F3317" s="10">
        <v>2356971.2999999998</v>
      </c>
      <c r="G3317" s="10">
        <v>1114917.6000000001</v>
      </c>
      <c r="H3317" s="28">
        <v>468495.5</v>
      </c>
      <c r="I3317" s="28">
        <v>807979.3</v>
      </c>
      <c r="J3317" s="28">
        <v>711150.3</v>
      </c>
    </row>
    <row r="3318" spans="1:10" x14ac:dyDescent="0.25">
      <c r="A3318"/>
      <c r="B3318" s="17"/>
      <c r="C3318" s="19">
        <v>2018</v>
      </c>
      <c r="D3318" s="30" t="s">
        <v>1867</v>
      </c>
      <c r="E3318" s="10">
        <v>6112783.2999999998</v>
      </c>
      <c r="F3318" s="10">
        <v>2727748.6</v>
      </c>
      <c r="G3318" s="10">
        <v>1471152.1</v>
      </c>
      <c r="H3318" s="30" t="s">
        <v>1867</v>
      </c>
      <c r="I3318" s="28">
        <v>912442.5</v>
      </c>
      <c r="J3318" s="28">
        <v>812465.4</v>
      </c>
    </row>
    <row r="3319" spans="1:10" x14ac:dyDescent="0.25">
      <c r="A3319" s="22" t="s">
        <v>1145</v>
      </c>
      <c r="B3319" s="17" t="s">
        <v>1146</v>
      </c>
      <c r="C3319" s="19">
        <v>2013</v>
      </c>
      <c r="D3319" s="10">
        <v>2639391.6</v>
      </c>
      <c r="E3319" s="10">
        <v>5547136.4000000004</v>
      </c>
      <c r="F3319" s="10">
        <v>3381971.5</v>
      </c>
      <c r="G3319" s="10">
        <v>1122202.2</v>
      </c>
      <c r="H3319" s="28">
        <v>61595.199999999997</v>
      </c>
      <c r="I3319" s="28">
        <v>237707.9</v>
      </c>
      <c r="J3319" s="28">
        <v>184954.4</v>
      </c>
    </row>
    <row r="3320" spans="1:10" x14ac:dyDescent="0.25">
      <c r="A3320"/>
      <c r="B3320" s="17"/>
      <c r="C3320" s="19">
        <v>2014</v>
      </c>
      <c r="D3320" s="10">
        <v>4870709</v>
      </c>
      <c r="E3320" s="10">
        <v>6630305</v>
      </c>
      <c r="F3320" s="10">
        <v>3408817.7</v>
      </c>
      <c r="G3320" s="10">
        <v>1365927.4000000001</v>
      </c>
      <c r="H3320" s="28">
        <v>208662.5</v>
      </c>
      <c r="I3320" s="28">
        <v>365270.6</v>
      </c>
      <c r="J3320" s="28">
        <v>274549.8</v>
      </c>
    </row>
    <row r="3321" spans="1:10" x14ac:dyDescent="0.25">
      <c r="A3321"/>
      <c r="B3321" s="17"/>
      <c r="C3321" s="19">
        <v>2015</v>
      </c>
      <c r="D3321" s="10">
        <v>1578637.3</v>
      </c>
      <c r="E3321" s="10">
        <v>7717965.4000000004</v>
      </c>
      <c r="F3321" s="10">
        <v>3127529.7</v>
      </c>
      <c r="G3321" s="10">
        <v>1147417.3999999999</v>
      </c>
      <c r="H3321" s="28">
        <v>683255.9</v>
      </c>
      <c r="I3321" s="28">
        <v>503814.99999999988</v>
      </c>
      <c r="J3321" s="28">
        <v>413805.4</v>
      </c>
    </row>
    <row r="3322" spans="1:10" x14ac:dyDescent="0.25">
      <c r="A3322"/>
      <c r="B3322" s="17"/>
      <c r="C3322" s="19">
        <v>2016</v>
      </c>
      <c r="D3322" s="10">
        <v>1895245.6</v>
      </c>
      <c r="E3322" s="10">
        <v>6542774.5</v>
      </c>
      <c r="F3322" s="10">
        <v>3578798.3</v>
      </c>
      <c r="G3322" s="10">
        <v>980145.7</v>
      </c>
      <c r="H3322" s="28">
        <v>336404.3</v>
      </c>
      <c r="I3322" s="28">
        <v>677427.60000000009</v>
      </c>
      <c r="J3322" s="28">
        <v>574769.1</v>
      </c>
    </row>
    <row r="3323" spans="1:10" x14ac:dyDescent="0.25">
      <c r="A3323"/>
      <c r="B3323" s="17"/>
      <c r="C3323" s="19">
        <v>2017</v>
      </c>
      <c r="D3323" s="10">
        <v>4906910</v>
      </c>
      <c r="E3323" s="10">
        <v>7899140.9000000004</v>
      </c>
      <c r="F3323" s="10">
        <v>3671511.3</v>
      </c>
      <c r="G3323" s="10">
        <v>1124135.2</v>
      </c>
      <c r="H3323" s="28">
        <v>237149.7</v>
      </c>
      <c r="I3323" s="28">
        <v>742045.2</v>
      </c>
      <c r="J3323" s="28">
        <v>589792</v>
      </c>
    </row>
    <row r="3324" spans="1:10" x14ac:dyDescent="0.25">
      <c r="A3324"/>
      <c r="B3324" s="17"/>
      <c r="C3324" s="19">
        <v>2018</v>
      </c>
      <c r="D3324" s="10">
        <v>6963649.7000000002</v>
      </c>
      <c r="E3324" s="10">
        <v>7504705.9000000004</v>
      </c>
      <c r="F3324" s="10">
        <v>5344044.8</v>
      </c>
      <c r="G3324" s="10">
        <v>1618816.5</v>
      </c>
      <c r="H3324" s="28">
        <v>238854.2</v>
      </c>
      <c r="I3324" s="28">
        <v>840828</v>
      </c>
      <c r="J3324" s="28">
        <v>694556.1</v>
      </c>
    </row>
    <row r="3325" spans="1:10" x14ac:dyDescent="0.25">
      <c r="A3325" s="21" t="s">
        <v>1147</v>
      </c>
      <c r="B3325" s="17" t="s">
        <v>1148</v>
      </c>
      <c r="C3325" s="19">
        <v>2013</v>
      </c>
      <c r="D3325" s="10">
        <v>5304798.2</v>
      </c>
      <c r="E3325" s="10">
        <v>15930035.9</v>
      </c>
      <c r="F3325" s="10">
        <v>12524712.5</v>
      </c>
      <c r="G3325" s="10">
        <v>4795382</v>
      </c>
      <c r="H3325" s="28">
        <v>46539.6</v>
      </c>
      <c r="I3325" s="28">
        <v>1468469.2</v>
      </c>
      <c r="J3325" s="28">
        <v>1358788</v>
      </c>
    </row>
    <row r="3326" spans="1:10" x14ac:dyDescent="0.25">
      <c r="A3326"/>
      <c r="B3326" s="17"/>
      <c r="C3326" s="19">
        <v>2014</v>
      </c>
      <c r="D3326" s="10">
        <v>11739452.199999999</v>
      </c>
      <c r="E3326" s="10">
        <v>17182350</v>
      </c>
      <c r="F3326" s="10">
        <v>15711636.9</v>
      </c>
      <c r="G3326" s="10">
        <v>6994140.7999999998</v>
      </c>
      <c r="H3326" s="28">
        <v>63509.5</v>
      </c>
      <c r="I3326" s="28">
        <v>2480888.5</v>
      </c>
      <c r="J3326" s="28">
        <v>2307327.7999999998</v>
      </c>
    </row>
    <row r="3327" spans="1:10" x14ac:dyDescent="0.25">
      <c r="A3327"/>
      <c r="B3327" s="17"/>
      <c r="C3327" s="19">
        <v>2015</v>
      </c>
      <c r="D3327" s="10">
        <v>9334053.4000000004</v>
      </c>
      <c r="E3327" s="10">
        <v>19766300.499999996</v>
      </c>
      <c r="F3327" s="10">
        <v>14944959.100000001</v>
      </c>
      <c r="G3327" s="10">
        <v>7441732.3999999994</v>
      </c>
      <c r="H3327" s="28">
        <v>47186.400000000001</v>
      </c>
      <c r="I3327" s="28">
        <v>4118777.2</v>
      </c>
      <c r="J3327" s="28">
        <v>3985780.3</v>
      </c>
    </row>
    <row r="3328" spans="1:10" x14ac:dyDescent="0.25">
      <c r="A3328"/>
      <c r="B3328" s="17"/>
      <c r="C3328" s="19">
        <v>2016</v>
      </c>
      <c r="D3328" s="10">
        <v>10364638.4</v>
      </c>
      <c r="E3328" s="10">
        <v>27296907</v>
      </c>
      <c r="F3328" s="10">
        <v>16835675.600000001</v>
      </c>
      <c r="G3328" s="10">
        <v>7572622.0999999996</v>
      </c>
      <c r="H3328" s="28">
        <v>147928.6</v>
      </c>
      <c r="I3328" s="28">
        <v>6165923.8000000007</v>
      </c>
      <c r="J3328" s="28">
        <v>5851903.0999999996</v>
      </c>
    </row>
    <row r="3329" spans="1:10" x14ac:dyDescent="0.25">
      <c r="A3329"/>
      <c r="B3329" s="17"/>
      <c r="C3329" s="19">
        <v>2017</v>
      </c>
      <c r="D3329" s="10">
        <v>16082438.1</v>
      </c>
      <c r="E3329" s="10">
        <v>29741588.600000001</v>
      </c>
      <c r="F3329" s="10">
        <v>20331419.5</v>
      </c>
      <c r="G3329" s="10">
        <v>10390075.600000001</v>
      </c>
      <c r="H3329" s="28">
        <v>168420.3</v>
      </c>
      <c r="I3329" s="28">
        <v>7817743.0999999996</v>
      </c>
      <c r="J3329" s="28">
        <v>7457723.4000000004</v>
      </c>
    </row>
    <row r="3330" spans="1:10" x14ac:dyDescent="0.25">
      <c r="A3330"/>
      <c r="B3330" s="17"/>
      <c r="C3330" s="19">
        <v>2018</v>
      </c>
      <c r="D3330" s="10">
        <v>14603690.5</v>
      </c>
      <c r="E3330" s="30" t="s">
        <v>1867</v>
      </c>
      <c r="F3330" s="30" t="s">
        <v>1867</v>
      </c>
      <c r="G3330" s="10">
        <v>15531341.800000001</v>
      </c>
      <c r="H3330" s="11" t="s">
        <v>1867</v>
      </c>
      <c r="I3330" s="11" t="s">
        <v>1867</v>
      </c>
      <c r="J3330" s="28">
        <v>8576849.0999999996</v>
      </c>
    </row>
    <row r="3331" spans="1:10" x14ac:dyDescent="0.25">
      <c r="A3331" s="22" t="s">
        <v>1149</v>
      </c>
      <c r="B3331" s="17" t="s">
        <v>1150</v>
      </c>
      <c r="C3331" s="19">
        <v>2013</v>
      </c>
      <c r="D3331" s="30" t="s">
        <v>1868</v>
      </c>
      <c r="E3331" s="34" t="s">
        <v>1867</v>
      </c>
      <c r="F3331" s="34" t="s">
        <v>1867</v>
      </c>
      <c r="G3331" s="10">
        <v>213089.09999999998</v>
      </c>
      <c r="H3331" s="11" t="s">
        <v>1867</v>
      </c>
      <c r="I3331" s="11" t="s">
        <v>1867</v>
      </c>
      <c r="J3331" s="28">
        <v>127096.2</v>
      </c>
    </row>
    <row r="3332" spans="1:10" x14ac:dyDescent="0.25">
      <c r="A3332"/>
      <c r="B3332" s="17"/>
      <c r="C3332" s="19">
        <v>2014</v>
      </c>
      <c r="D3332" s="30" t="s">
        <v>1868</v>
      </c>
      <c r="E3332" s="29" t="s">
        <v>1867</v>
      </c>
      <c r="F3332" s="10">
        <v>943425.1</v>
      </c>
      <c r="G3332" s="10">
        <v>473459.1</v>
      </c>
      <c r="H3332" s="11" t="s">
        <v>1867</v>
      </c>
      <c r="I3332" s="11" t="s">
        <v>1867</v>
      </c>
      <c r="J3332" s="28">
        <v>215543.4</v>
      </c>
    </row>
    <row r="3333" spans="1:10" x14ac:dyDescent="0.25">
      <c r="A3333"/>
      <c r="B3333" s="17"/>
      <c r="C3333" s="19">
        <v>2015</v>
      </c>
      <c r="D3333" s="30" t="s">
        <v>1868</v>
      </c>
      <c r="E3333" s="33" t="s">
        <v>1867</v>
      </c>
      <c r="F3333" s="33" t="s">
        <v>1867</v>
      </c>
      <c r="G3333" s="10">
        <v>621940.60000000009</v>
      </c>
      <c r="H3333" s="11" t="s">
        <v>1867</v>
      </c>
      <c r="I3333" s="11" t="s">
        <v>1867</v>
      </c>
      <c r="J3333" s="28">
        <v>345012.7</v>
      </c>
    </row>
    <row r="3334" spans="1:10" x14ac:dyDescent="0.25">
      <c r="A3334"/>
      <c r="B3334" s="17"/>
      <c r="C3334" s="19">
        <v>2016</v>
      </c>
      <c r="D3334" s="30" t="s">
        <v>1868</v>
      </c>
      <c r="E3334" s="11" t="s">
        <v>1867</v>
      </c>
      <c r="F3334" s="33" t="s">
        <v>1867</v>
      </c>
      <c r="G3334" s="10">
        <v>594137.80000000005</v>
      </c>
      <c r="H3334" s="11" t="s">
        <v>1867</v>
      </c>
      <c r="I3334" s="11" t="s">
        <v>1867</v>
      </c>
      <c r="J3334" s="28">
        <v>475663.9</v>
      </c>
    </row>
    <row r="3335" spans="1:10" x14ac:dyDescent="0.25">
      <c r="A3335"/>
      <c r="B3335" s="17"/>
      <c r="C3335" s="19">
        <v>2017</v>
      </c>
      <c r="D3335" s="30" t="s">
        <v>1868</v>
      </c>
      <c r="E3335" s="33" t="s">
        <v>1867</v>
      </c>
      <c r="F3335" s="33" t="s">
        <v>1867</v>
      </c>
      <c r="G3335" s="10">
        <v>855967.2</v>
      </c>
      <c r="H3335" s="11" t="s">
        <v>1867</v>
      </c>
      <c r="I3335" s="11" t="s">
        <v>1867</v>
      </c>
      <c r="J3335" s="28">
        <v>682479.1</v>
      </c>
    </row>
    <row r="3336" spans="1:10" x14ac:dyDescent="0.25">
      <c r="A3336"/>
      <c r="B3336" s="17"/>
      <c r="C3336" s="19">
        <v>2018</v>
      </c>
      <c r="D3336" s="30" t="s">
        <v>1868</v>
      </c>
      <c r="E3336" s="10">
        <v>283627.2</v>
      </c>
      <c r="F3336" s="10">
        <v>1930824.7</v>
      </c>
      <c r="G3336" s="10">
        <v>1182979.3</v>
      </c>
      <c r="H3336" s="11" t="s">
        <v>147</v>
      </c>
      <c r="I3336" s="28">
        <v>855327.7</v>
      </c>
      <c r="J3336" s="28">
        <v>778142.4</v>
      </c>
    </row>
    <row r="3337" spans="1:10" x14ac:dyDescent="0.25">
      <c r="A3337" s="22" t="s">
        <v>1151</v>
      </c>
      <c r="B3337" s="17" t="s">
        <v>1152</v>
      </c>
      <c r="C3337" s="19">
        <v>2013</v>
      </c>
      <c r="D3337" s="30" t="s">
        <v>1868</v>
      </c>
      <c r="E3337" s="10">
        <v>373843.20000000001</v>
      </c>
      <c r="F3337" s="10">
        <v>1111130.1000000001</v>
      </c>
      <c r="G3337" s="10">
        <v>506418.89999999997</v>
      </c>
      <c r="H3337" s="11" t="s">
        <v>147</v>
      </c>
      <c r="I3337" s="28">
        <v>268823.59999999998</v>
      </c>
      <c r="J3337" s="28">
        <v>262168.59999999998</v>
      </c>
    </row>
    <row r="3338" spans="1:10" x14ac:dyDescent="0.25">
      <c r="A3338"/>
      <c r="B3338" s="17"/>
      <c r="C3338" s="19">
        <v>2014</v>
      </c>
      <c r="D3338" s="30" t="s">
        <v>1868</v>
      </c>
      <c r="E3338" s="10">
        <v>322232.09999999998</v>
      </c>
      <c r="F3338" s="10">
        <v>1328010.5</v>
      </c>
      <c r="G3338" s="10">
        <v>794185.60000000009</v>
      </c>
      <c r="H3338" s="11" t="s">
        <v>147</v>
      </c>
      <c r="I3338" s="28">
        <v>466110</v>
      </c>
      <c r="J3338" s="28">
        <v>457766.40000000002</v>
      </c>
    </row>
    <row r="3339" spans="1:10" x14ac:dyDescent="0.25">
      <c r="A3339"/>
      <c r="B3339" s="17"/>
      <c r="C3339" s="19">
        <v>2015</v>
      </c>
      <c r="D3339" s="30" t="s">
        <v>1868</v>
      </c>
      <c r="E3339" s="10">
        <v>313537.8</v>
      </c>
      <c r="F3339" s="10">
        <v>1315388.8</v>
      </c>
      <c r="G3339" s="10">
        <v>957706.3</v>
      </c>
      <c r="H3339" s="11" t="s">
        <v>147</v>
      </c>
      <c r="I3339" s="28">
        <v>829073</v>
      </c>
      <c r="J3339" s="28">
        <v>817210.4</v>
      </c>
    </row>
    <row r="3340" spans="1:10" x14ac:dyDescent="0.25">
      <c r="A3340"/>
      <c r="B3340" s="17"/>
      <c r="C3340" s="19">
        <v>2016</v>
      </c>
      <c r="D3340" s="30" t="s">
        <v>1868</v>
      </c>
      <c r="E3340" s="10">
        <v>708349.2</v>
      </c>
      <c r="F3340" s="10">
        <v>1878184.5</v>
      </c>
      <c r="G3340" s="10">
        <v>1558641</v>
      </c>
      <c r="H3340" s="11" t="s">
        <v>147</v>
      </c>
      <c r="I3340" s="28">
        <v>1462169.9</v>
      </c>
      <c r="J3340" s="28">
        <v>1452678.7</v>
      </c>
    </row>
    <row r="3341" spans="1:10" x14ac:dyDescent="0.25">
      <c r="A3341"/>
      <c r="B3341" s="17"/>
      <c r="C3341" s="19">
        <v>2017</v>
      </c>
      <c r="D3341" s="30" t="s">
        <v>1868</v>
      </c>
      <c r="E3341" s="10">
        <v>828354.2</v>
      </c>
      <c r="F3341" s="10">
        <v>2367463.7000000002</v>
      </c>
      <c r="G3341" s="10">
        <v>1972513</v>
      </c>
      <c r="H3341" s="11" t="s">
        <v>147</v>
      </c>
      <c r="I3341" s="28">
        <v>1878016</v>
      </c>
      <c r="J3341" s="28">
        <v>1861349.7</v>
      </c>
    </row>
    <row r="3342" spans="1:10" x14ac:dyDescent="0.25">
      <c r="A3342"/>
      <c r="B3342" s="17"/>
      <c r="C3342" s="19">
        <v>2018</v>
      </c>
      <c r="D3342" s="30" t="s">
        <v>1868</v>
      </c>
      <c r="E3342" s="30" t="s">
        <v>1867</v>
      </c>
      <c r="F3342" s="30" t="s">
        <v>1867</v>
      </c>
      <c r="G3342" s="10">
        <v>2392787.5</v>
      </c>
      <c r="H3342" s="11" t="s">
        <v>1867</v>
      </c>
      <c r="I3342" s="11" t="s">
        <v>1867</v>
      </c>
      <c r="J3342" s="28">
        <v>1976028.2</v>
      </c>
    </row>
    <row r="3343" spans="1:10" x14ac:dyDescent="0.25">
      <c r="A3343" s="22" t="s">
        <v>1153</v>
      </c>
      <c r="B3343" s="17" t="s">
        <v>1154</v>
      </c>
      <c r="C3343" s="19">
        <v>2013</v>
      </c>
      <c r="D3343" s="34" t="s">
        <v>1867</v>
      </c>
      <c r="E3343" s="10">
        <v>2801969.1</v>
      </c>
      <c r="F3343" s="34" t="s">
        <v>1867</v>
      </c>
      <c r="G3343" s="10">
        <v>1016890.8</v>
      </c>
      <c r="H3343" s="11" t="s">
        <v>1867</v>
      </c>
      <c r="I3343" s="11" t="s">
        <v>1867</v>
      </c>
      <c r="J3343" s="28">
        <v>114249.8</v>
      </c>
    </row>
    <row r="3344" spans="1:10" x14ac:dyDescent="0.25">
      <c r="A3344"/>
      <c r="B3344" s="17"/>
      <c r="C3344" s="19">
        <v>2014</v>
      </c>
      <c r="D3344" s="29" t="s">
        <v>1867</v>
      </c>
      <c r="E3344" s="10">
        <v>3561821.5999999996</v>
      </c>
      <c r="F3344" s="10">
        <v>2473505.6999999997</v>
      </c>
      <c r="G3344" s="10">
        <v>884331.7</v>
      </c>
      <c r="H3344" s="11" t="s">
        <v>1867</v>
      </c>
      <c r="I3344" s="11" t="s">
        <v>1867</v>
      </c>
      <c r="J3344" s="28">
        <v>188379.7</v>
      </c>
    </row>
    <row r="3345" spans="1:10" x14ac:dyDescent="0.25">
      <c r="A3345"/>
      <c r="B3345" s="17"/>
      <c r="C3345" s="19">
        <v>2015</v>
      </c>
      <c r="D3345" s="33" t="s">
        <v>1867</v>
      </c>
      <c r="E3345" s="33" t="s">
        <v>1867</v>
      </c>
      <c r="F3345" s="10">
        <v>1363970.6</v>
      </c>
      <c r="G3345" s="10">
        <v>734869.5</v>
      </c>
      <c r="H3345" s="11" t="s">
        <v>147</v>
      </c>
      <c r="I3345" s="28">
        <v>388105.2</v>
      </c>
      <c r="J3345" s="28">
        <v>381929</v>
      </c>
    </row>
    <row r="3346" spans="1:10" x14ac:dyDescent="0.25">
      <c r="A3346"/>
      <c r="B3346" s="17"/>
      <c r="C3346" s="19">
        <v>2016</v>
      </c>
      <c r="D3346" s="33" t="s">
        <v>1867</v>
      </c>
      <c r="E3346" s="10">
        <v>5792718.4000000004</v>
      </c>
      <c r="F3346" s="10">
        <v>1911811.0999999999</v>
      </c>
      <c r="G3346" s="10">
        <v>668828.30000000005</v>
      </c>
      <c r="H3346" s="11" t="s">
        <v>147</v>
      </c>
      <c r="I3346" s="28">
        <v>490591.2</v>
      </c>
      <c r="J3346" s="28">
        <v>477160.9</v>
      </c>
    </row>
    <row r="3347" spans="1:10" x14ac:dyDescent="0.25">
      <c r="A3347"/>
      <c r="B3347" s="17"/>
      <c r="C3347" s="19">
        <v>2017</v>
      </c>
      <c r="D3347" s="33" t="s">
        <v>1867</v>
      </c>
      <c r="E3347" s="33" t="s">
        <v>1867</v>
      </c>
      <c r="F3347" s="10">
        <v>2533202.2000000002</v>
      </c>
      <c r="G3347" s="10">
        <v>962789.2</v>
      </c>
      <c r="H3347" s="11" t="s">
        <v>147</v>
      </c>
      <c r="I3347" s="28">
        <v>532958.80000000005</v>
      </c>
      <c r="J3347" s="28">
        <v>523379</v>
      </c>
    </row>
    <row r="3348" spans="1:10" x14ac:dyDescent="0.25">
      <c r="A3348"/>
      <c r="B3348" s="17"/>
      <c r="C3348" s="19">
        <v>2018</v>
      </c>
      <c r="D3348" s="30" t="s">
        <v>1867</v>
      </c>
      <c r="E3348" s="30" t="s">
        <v>1867</v>
      </c>
      <c r="F3348" s="10">
        <v>3933932.3</v>
      </c>
      <c r="G3348" s="10">
        <v>1731139</v>
      </c>
      <c r="H3348" s="11" t="s">
        <v>147</v>
      </c>
      <c r="I3348" s="28">
        <v>636107.69999999995</v>
      </c>
      <c r="J3348" s="28">
        <v>607787.4</v>
      </c>
    </row>
    <row r="3349" spans="1:10" x14ac:dyDescent="0.25">
      <c r="A3349" s="22" t="s">
        <v>1155</v>
      </c>
      <c r="B3349" s="17" t="s">
        <v>1156</v>
      </c>
      <c r="C3349" s="19">
        <v>2013</v>
      </c>
      <c r="D3349" s="30" t="s">
        <v>1868</v>
      </c>
      <c r="E3349" s="10">
        <v>668918.1</v>
      </c>
      <c r="F3349" s="10">
        <v>484009</v>
      </c>
      <c r="G3349" s="10">
        <v>197129.5</v>
      </c>
      <c r="H3349" s="11" t="s">
        <v>147</v>
      </c>
      <c r="I3349" s="28">
        <v>72086.7</v>
      </c>
      <c r="J3349" s="28">
        <v>60173</v>
      </c>
    </row>
    <row r="3350" spans="1:10" x14ac:dyDescent="0.25">
      <c r="A3350"/>
      <c r="B3350" s="17"/>
      <c r="C3350" s="19">
        <v>2014</v>
      </c>
      <c r="D3350" s="30" t="s">
        <v>1868</v>
      </c>
      <c r="E3350" s="10">
        <v>773201.1</v>
      </c>
      <c r="F3350" s="10">
        <v>395510.4</v>
      </c>
      <c r="G3350" s="10">
        <v>183525.1</v>
      </c>
      <c r="H3350" s="11" t="s">
        <v>1867</v>
      </c>
      <c r="I3350" s="11" t="s">
        <v>1867</v>
      </c>
      <c r="J3350" s="28">
        <v>70574.5</v>
      </c>
    </row>
    <row r="3351" spans="1:10" x14ac:dyDescent="0.25">
      <c r="A3351"/>
      <c r="B3351" s="17"/>
      <c r="C3351" s="19">
        <v>2015</v>
      </c>
      <c r="D3351" s="30" t="s">
        <v>1868</v>
      </c>
      <c r="E3351" s="10">
        <v>979530.5</v>
      </c>
      <c r="F3351" s="10">
        <v>355263.8</v>
      </c>
      <c r="G3351" s="10">
        <v>176251.2</v>
      </c>
      <c r="H3351" s="11" t="s">
        <v>1867</v>
      </c>
      <c r="I3351" s="11" t="s">
        <v>1867</v>
      </c>
      <c r="J3351" s="28">
        <v>112903.5</v>
      </c>
    </row>
    <row r="3352" spans="1:10" x14ac:dyDescent="0.25">
      <c r="A3352"/>
      <c r="B3352" s="17"/>
      <c r="C3352" s="19">
        <v>2016</v>
      </c>
      <c r="D3352" s="30" t="s">
        <v>1868</v>
      </c>
      <c r="E3352" s="11" t="s">
        <v>1867</v>
      </c>
      <c r="F3352" s="33" t="s">
        <v>1867</v>
      </c>
      <c r="G3352" s="10">
        <v>183055</v>
      </c>
      <c r="H3352" s="11" t="s">
        <v>1867</v>
      </c>
      <c r="I3352" s="11" t="s">
        <v>1867</v>
      </c>
      <c r="J3352" s="28">
        <v>140820.4</v>
      </c>
    </row>
    <row r="3353" spans="1:10" x14ac:dyDescent="0.25">
      <c r="A3353"/>
      <c r="B3353" s="17"/>
      <c r="C3353" s="19">
        <v>2017</v>
      </c>
      <c r="D3353" s="30" t="s">
        <v>1868</v>
      </c>
      <c r="E3353" s="33" t="s">
        <v>1867</v>
      </c>
      <c r="F3353" s="10">
        <v>469572</v>
      </c>
      <c r="G3353" s="10">
        <v>253172.7</v>
      </c>
      <c r="H3353" s="11" t="s">
        <v>147</v>
      </c>
      <c r="I3353" s="33" t="s">
        <v>1867</v>
      </c>
      <c r="J3353" s="28">
        <v>197446.39999999999</v>
      </c>
    </row>
    <row r="3354" spans="1:10" x14ac:dyDescent="0.25">
      <c r="A3354"/>
      <c r="B3354" s="17"/>
      <c r="C3354" s="19">
        <v>2018</v>
      </c>
      <c r="D3354" s="30" t="s">
        <v>1868</v>
      </c>
      <c r="E3354" s="30" t="s">
        <v>1867</v>
      </c>
      <c r="F3354" s="10">
        <v>557965.69999999995</v>
      </c>
      <c r="G3354" s="10">
        <v>342722.80000000005</v>
      </c>
      <c r="H3354" s="11" t="s">
        <v>147</v>
      </c>
      <c r="I3354" s="30" t="s">
        <v>1867</v>
      </c>
      <c r="J3354" s="28">
        <v>192387.20000000001</v>
      </c>
    </row>
    <row r="3355" spans="1:10" x14ac:dyDescent="0.25">
      <c r="A3355" s="22" t="s">
        <v>1157</v>
      </c>
      <c r="B3355" s="17" t="s">
        <v>1158</v>
      </c>
      <c r="C3355" s="19">
        <v>2013</v>
      </c>
      <c r="D3355" s="10">
        <v>572855.80000000005</v>
      </c>
      <c r="E3355" s="34" t="s">
        <v>1867</v>
      </c>
      <c r="F3355" s="34" t="s">
        <v>1867</v>
      </c>
      <c r="G3355" s="10">
        <v>349209.4</v>
      </c>
      <c r="H3355" s="11" t="s">
        <v>1867</v>
      </c>
      <c r="I3355" s="11" t="s">
        <v>1867</v>
      </c>
      <c r="J3355" s="28">
        <v>116699.7</v>
      </c>
    </row>
    <row r="3356" spans="1:10" x14ac:dyDescent="0.25">
      <c r="A3356"/>
      <c r="B3356" s="17"/>
      <c r="C3356" s="19">
        <v>2014</v>
      </c>
      <c r="D3356" s="10">
        <v>1688942</v>
      </c>
      <c r="E3356" s="10">
        <v>1941177.9000000001</v>
      </c>
      <c r="F3356" s="10">
        <v>1449366.5</v>
      </c>
      <c r="G3356" s="10">
        <v>533897.6</v>
      </c>
      <c r="H3356" s="11" t="s">
        <v>147</v>
      </c>
      <c r="I3356" s="28">
        <v>218046.5</v>
      </c>
      <c r="J3356" s="28">
        <v>187311</v>
      </c>
    </row>
    <row r="3357" spans="1:10" x14ac:dyDescent="0.25">
      <c r="A3357"/>
      <c r="B3357" s="17"/>
      <c r="C3357" s="19">
        <v>2015</v>
      </c>
      <c r="D3357" s="33" t="s">
        <v>1867</v>
      </c>
      <c r="E3357" s="33" t="s">
        <v>1867</v>
      </c>
      <c r="F3357" s="10">
        <v>1532648.1</v>
      </c>
      <c r="G3357" s="10">
        <v>522228.4</v>
      </c>
      <c r="H3357" s="11" t="s">
        <v>147</v>
      </c>
      <c r="I3357" s="28">
        <v>321593.3</v>
      </c>
      <c r="J3357" s="28">
        <v>296349</v>
      </c>
    </row>
    <row r="3358" spans="1:10" x14ac:dyDescent="0.25">
      <c r="A3358"/>
      <c r="B3358" s="17"/>
      <c r="C3358" s="19">
        <v>2016</v>
      </c>
      <c r="D3358" s="33" t="s">
        <v>1867</v>
      </c>
      <c r="E3358" s="10">
        <v>4606187.2</v>
      </c>
      <c r="F3358" s="33" t="s">
        <v>1867</v>
      </c>
      <c r="G3358" s="10">
        <v>630634.5</v>
      </c>
      <c r="H3358" s="11" t="s">
        <v>1867</v>
      </c>
      <c r="I3358" s="11" t="s">
        <v>1867</v>
      </c>
      <c r="J3358" s="28">
        <v>505813.7</v>
      </c>
    </row>
    <row r="3359" spans="1:10" x14ac:dyDescent="0.25">
      <c r="A3359"/>
      <c r="B3359" s="17"/>
      <c r="C3359" s="19">
        <v>2017</v>
      </c>
      <c r="D3359" s="33" t="s">
        <v>1867</v>
      </c>
      <c r="E3359" s="33" t="s">
        <v>1867</v>
      </c>
      <c r="F3359" s="10">
        <v>2063074.5</v>
      </c>
      <c r="G3359" s="10">
        <v>868861.60000000009</v>
      </c>
      <c r="H3359" s="11" t="s">
        <v>1867</v>
      </c>
      <c r="I3359" s="11" t="s">
        <v>1867</v>
      </c>
      <c r="J3359" s="28">
        <v>701294.3</v>
      </c>
    </row>
    <row r="3360" spans="1:10" x14ac:dyDescent="0.25">
      <c r="A3360"/>
      <c r="B3360" s="17"/>
      <c r="C3360" s="19">
        <v>2018</v>
      </c>
      <c r="D3360" s="10">
        <v>3075788.3</v>
      </c>
      <c r="E3360" s="30" t="s">
        <v>1867</v>
      </c>
      <c r="F3360" s="30" t="s">
        <v>1867</v>
      </c>
      <c r="G3360" s="10">
        <v>1212009.8999999999</v>
      </c>
      <c r="H3360" s="11" t="s">
        <v>1867</v>
      </c>
      <c r="I3360" s="11" t="s">
        <v>1867</v>
      </c>
      <c r="J3360" s="28">
        <v>850229.9</v>
      </c>
    </row>
    <row r="3361" spans="1:10" x14ac:dyDescent="0.25">
      <c r="A3361" s="22" t="s">
        <v>1159</v>
      </c>
      <c r="B3361" s="17" t="s">
        <v>1160</v>
      </c>
      <c r="C3361" s="19">
        <v>2013</v>
      </c>
      <c r="D3361" s="10">
        <v>3164749.6</v>
      </c>
      <c r="E3361" s="10">
        <v>4118176.3</v>
      </c>
      <c r="F3361" s="10">
        <v>3119332.8000000003</v>
      </c>
      <c r="G3361" s="10">
        <v>1012225.3</v>
      </c>
      <c r="H3361" s="11" t="s">
        <v>147</v>
      </c>
      <c r="I3361" s="28">
        <v>113794.7</v>
      </c>
      <c r="J3361" s="28">
        <v>112797.5</v>
      </c>
    </row>
    <row r="3362" spans="1:10" x14ac:dyDescent="0.25">
      <c r="A3362"/>
      <c r="B3362" s="17"/>
      <c r="C3362" s="19">
        <v>2014</v>
      </c>
      <c r="D3362" s="10">
        <v>7910354.5</v>
      </c>
      <c r="E3362" s="10">
        <v>6523881.7999999998</v>
      </c>
      <c r="F3362" s="10">
        <v>3715620.8</v>
      </c>
      <c r="G3362" s="10">
        <v>1273476.5999999999</v>
      </c>
      <c r="H3362" s="11" t="s">
        <v>147</v>
      </c>
      <c r="I3362" s="28">
        <v>276441.2</v>
      </c>
      <c r="J3362" s="28">
        <v>245045.3</v>
      </c>
    </row>
    <row r="3363" spans="1:10" x14ac:dyDescent="0.25">
      <c r="A3363"/>
      <c r="B3363" s="17"/>
      <c r="C3363" s="19">
        <v>2015</v>
      </c>
      <c r="D3363" s="10">
        <v>5827626.7999999998</v>
      </c>
      <c r="E3363" s="10">
        <v>8682258.1999999993</v>
      </c>
      <c r="F3363" s="10">
        <v>3966767.7</v>
      </c>
      <c r="G3363" s="10">
        <v>1413734.1</v>
      </c>
      <c r="H3363" s="11" t="s">
        <v>147</v>
      </c>
      <c r="I3363" s="28">
        <v>417175.1</v>
      </c>
      <c r="J3363" s="28">
        <v>414708.4</v>
      </c>
    </row>
    <row r="3364" spans="1:10" x14ac:dyDescent="0.25">
      <c r="A3364"/>
      <c r="B3364" s="17"/>
      <c r="C3364" s="19">
        <v>2016</v>
      </c>
      <c r="D3364" s="10">
        <v>6851492</v>
      </c>
      <c r="E3364" s="10">
        <v>10384456.5</v>
      </c>
      <c r="F3364" s="10">
        <v>4929416.9000000004</v>
      </c>
      <c r="G3364" s="10">
        <v>1094653.8</v>
      </c>
      <c r="H3364" s="11" t="s">
        <v>147</v>
      </c>
      <c r="I3364" s="28">
        <v>659968.5</v>
      </c>
      <c r="J3364" s="28">
        <v>659627.80000000005</v>
      </c>
    </row>
    <row r="3365" spans="1:10" x14ac:dyDescent="0.25">
      <c r="A3365"/>
      <c r="B3365" s="17"/>
      <c r="C3365" s="19">
        <v>2017</v>
      </c>
      <c r="D3365" s="10">
        <v>11354377.699999999</v>
      </c>
      <c r="E3365" s="10">
        <v>10528209.4</v>
      </c>
      <c r="F3365" s="10">
        <v>4791892.2</v>
      </c>
      <c r="G3365" s="10">
        <v>1734754.7999999998</v>
      </c>
      <c r="H3365" s="11" t="s">
        <v>147</v>
      </c>
      <c r="I3365" s="28">
        <v>849386</v>
      </c>
      <c r="J3365" s="28">
        <v>847709.1</v>
      </c>
    </row>
    <row r="3366" spans="1:10" x14ac:dyDescent="0.25">
      <c r="A3366"/>
      <c r="B3366" s="17"/>
      <c r="C3366" s="19">
        <v>2018</v>
      </c>
      <c r="D3366" s="10">
        <v>8084308.5999999996</v>
      </c>
      <c r="E3366" s="10">
        <v>12218171.5</v>
      </c>
      <c r="F3366" s="10">
        <v>7219263.2000000002</v>
      </c>
      <c r="G3366" s="10">
        <v>2950173.1</v>
      </c>
      <c r="H3366" s="11" t="s">
        <v>147</v>
      </c>
      <c r="I3366" s="28">
        <v>995263.2</v>
      </c>
      <c r="J3366" s="28">
        <v>993646.1</v>
      </c>
    </row>
    <row r="3367" spans="1:10" x14ac:dyDescent="0.25">
      <c r="A3367" s="22" t="s">
        <v>1161</v>
      </c>
      <c r="B3367" s="17" t="s">
        <v>1162</v>
      </c>
      <c r="C3367" s="19">
        <v>2013</v>
      </c>
      <c r="D3367" s="30" t="s">
        <v>1868</v>
      </c>
      <c r="E3367" s="10">
        <v>105749.1</v>
      </c>
      <c r="F3367" s="10">
        <v>1077023.8</v>
      </c>
      <c r="G3367" s="10">
        <v>472932.1</v>
      </c>
      <c r="H3367" s="11" t="s">
        <v>147</v>
      </c>
      <c r="I3367" s="28">
        <v>103414.8</v>
      </c>
      <c r="J3367" s="28">
        <v>95758</v>
      </c>
    </row>
    <row r="3368" spans="1:10" x14ac:dyDescent="0.25">
      <c r="A3368"/>
      <c r="B3368" s="17"/>
      <c r="C3368" s="19">
        <v>2014</v>
      </c>
      <c r="D3368" s="30" t="s">
        <v>1868</v>
      </c>
      <c r="E3368" s="10">
        <v>88826.6</v>
      </c>
      <c r="F3368" s="10">
        <v>767498.00000000012</v>
      </c>
      <c r="G3368" s="10">
        <v>469687.4</v>
      </c>
      <c r="H3368" s="11" t="s">
        <v>147</v>
      </c>
      <c r="I3368" s="28">
        <v>145313.4</v>
      </c>
      <c r="J3368" s="28">
        <v>139021.70000000001</v>
      </c>
    </row>
    <row r="3369" spans="1:10" x14ac:dyDescent="0.25">
      <c r="A3369"/>
      <c r="B3369" s="17"/>
      <c r="C3369" s="19">
        <v>2015</v>
      </c>
      <c r="D3369" s="30" t="s">
        <v>1868</v>
      </c>
      <c r="E3369" s="10">
        <v>626554</v>
      </c>
      <c r="F3369" s="10">
        <v>772923.60000000009</v>
      </c>
      <c r="G3369" s="10">
        <v>455524.9</v>
      </c>
      <c r="H3369" s="11" t="s">
        <v>147</v>
      </c>
      <c r="I3369" s="28">
        <v>215708.79999999999</v>
      </c>
      <c r="J3369" s="28">
        <v>193909.3</v>
      </c>
    </row>
    <row r="3370" spans="1:10" x14ac:dyDescent="0.25">
      <c r="A3370"/>
      <c r="B3370" s="17"/>
      <c r="C3370" s="19">
        <v>2016</v>
      </c>
      <c r="D3370" s="30" t="s">
        <v>1868</v>
      </c>
      <c r="E3370" s="10">
        <v>163287.20000000001</v>
      </c>
      <c r="F3370" s="10">
        <v>534451.4</v>
      </c>
      <c r="G3370" s="10">
        <v>360576.7</v>
      </c>
      <c r="H3370" s="11" t="s">
        <v>147</v>
      </c>
      <c r="I3370" s="28">
        <v>276926.90000000002</v>
      </c>
      <c r="J3370" s="28">
        <v>271958</v>
      </c>
    </row>
    <row r="3371" spans="1:10" x14ac:dyDescent="0.25">
      <c r="A3371"/>
      <c r="B3371" s="17"/>
      <c r="C3371" s="19">
        <v>2017</v>
      </c>
      <c r="D3371" s="30" t="s">
        <v>1868</v>
      </c>
      <c r="E3371" s="10">
        <v>293196.90000000002</v>
      </c>
      <c r="F3371" s="10">
        <v>794207.1</v>
      </c>
      <c r="G3371" s="10">
        <v>539428.60000000009</v>
      </c>
      <c r="H3371" s="11" t="s">
        <v>147</v>
      </c>
      <c r="I3371" s="28">
        <v>373236.6</v>
      </c>
      <c r="J3371" s="28">
        <v>363195.9</v>
      </c>
    </row>
    <row r="3372" spans="1:10" x14ac:dyDescent="0.25">
      <c r="A3372"/>
      <c r="B3372" s="17"/>
      <c r="C3372" s="19">
        <v>2018</v>
      </c>
      <c r="D3372" s="30" t="s">
        <v>1868</v>
      </c>
      <c r="E3372" s="10">
        <v>288451.40000000002</v>
      </c>
      <c r="F3372" s="10">
        <v>1184862.3999999999</v>
      </c>
      <c r="G3372" s="10">
        <v>759824.5</v>
      </c>
      <c r="H3372" s="11" t="s">
        <v>147</v>
      </c>
      <c r="I3372" s="28">
        <v>474018.4</v>
      </c>
      <c r="J3372" s="28">
        <v>465198.3</v>
      </c>
    </row>
    <row r="3373" spans="1:10" x14ac:dyDescent="0.25">
      <c r="A3373" s="22" t="s">
        <v>1163</v>
      </c>
      <c r="B3373" s="17" t="s">
        <v>1164</v>
      </c>
      <c r="C3373" s="19">
        <v>2013</v>
      </c>
      <c r="D3373" s="30" t="s">
        <v>1868</v>
      </c>
      <c r="E3373" s="30" t="s">
        <v>1868</v>
      </c>
      <c r="F3373" s="10">
        <v>76496</v>
      </c>
      <c r="G3373" s="10">
        <v>38902.199999999997</v>
      </c>
      <c r="H3373" s="11" t="s">
        <v>147</v>
      </c>
      <c r="I3373" s="28">
        <v>16218.2</v>
      </c>
      <c r="J3373" s="28">
        <v>13115.3</v>
      </c>
    </row>
    <row r="3374" spans="1:10" x14ac:dyDescent="0.25">
      <c r="A3374"/>
      <c r="B3374" s="17"/>
      <c r="C3374" s="19">
        <v>2014</v>
      </c>
      <c r="D3374" s="30" t="s">
        <v>1868</v>
      </c>
      <c r="E3374" s="29" t="s">
        <v>1867</v>
      </c>
      <c r="F3374" s="10">
        <v>149249.80000000002</v>
      </c>
      <c r="G3374" s="10">
        <v>78535.5</v>
      </c>
      <c r="H3374" s="11" t="s">
        <v>147</v>
      </c>
      <c r="I3374" s="29" t="s">
        <v>1867</v>
      </c>
      <c r="J3374" s="28">
        <v>20469.099999999999</v>
      </c>
    </row>
    <row r="3375" spans="1:10" x14ac:dyDescent="0.25">
      <c r="A3375"/>
      <c r="B3375" s="17"/>
      <c r="C3375" s="19">
        <v>2015</v>
      </c>
      <c r="D3375" s="30" t="s">
        <v>1868</v>
      </c>
      <c r="E3375" s="33" t="s">
        <v>1867</v>
      </c>
      <c r="F3375" s="10">
        <v>102926.7</v>
      </c>
      <c r="G3375" s="10">
        <v>80461.600000000006</v>
      </c>
      <c r="H3375" s="11" t="s">
        <v>147</v>
      </c>
      <c r="I3375" s="33" t="s">
        <v>1867</v>
      </c>
      <c r="J3375" s="28">
        <v>48569.1</v>
      </c>
    </row>
    <row r="3376" spans="1:10" x14ac:dyDescent="0.25">
      <c r="A3376"/>
      <c r="B3376" s="17"/>
      <c r="C3376" s="19">
        <v>2016</v>
      </c>
      <c r="D3376" s="30" t="s">
        <v>1868</v>
      </c>
      <c r="E3376" s="30" t="s">
        <v>1868</v>
      </c>
      <c r="F3376" s="10">
        <v>140970.79999999999</v>
      </c>
      <c r="G3376" s="10">
        <v>108382.3</v>
      </c>
      <c r="H3376" s="11" t="s">
        <v>147</v>
      </c>
      <c r="I3376" s="28">
        <v>104214.3</v>
      </c>
      <c r="J3376" s="28">
        <v>99418.2</v>
      </c>
    </row>
    <row r="3377" spans="1:10" x14ac:dyDescent="0.25">
      <c r="A3377"/>
      <c r="B3377" s="17"/>
      <c r="C3377" s="19">
        <v>2017</v>
      </c>
      <c r="D3377" s="30" t="s">
        <v>1868</v>
      </c>
      <c r="E3377" s="30" t="s">
        <v>1868</v>
      </c>
      <c r="F3377" s="10">
        <v>176400.6</v>
      </c>
      <c r="G3377" s="10">
        <v>132124.4</v>
      </c>
      <c r="H3377" s="11" t="s">
        <v>147</v>
      </c>
      <c r="I3377" s="28">
        <v>128696.6</v>
      </c>
      <c r="J3377" s="28">
        <v>125854.8</v>
      </c>
    </row>
    <row r="3378" spans="1:10" x14ac:dyDescent="0.25">
      <c r="A3378"/>
      <c r="B3378" s="17"/>
      <c r="C3378" s="19">
        <v>2018</v>
      </c>
      <c r="D3378" s="30" t="s">
        <v>1868</v>
      </c>
      <c r="E3378" s="30" t="s">
        <v>1867</v>
      </c>
      <c r="F3378" s="10">
        <v>222140.5</v>
      </c>
      <c r="G3378" s="10">
        <v>174303.9</v>
      </c>
      <c r="H3378" s="11" t="s">
        <v>147</v>
      </c>
      <c r="I3378" s="30" t="s">
        <v>1867</v>
      </c>
      <c r="J3378" s="28">
        <v>148543</v>
      </c>
    </row>
    <row r="3379" spans="1:10" x14ac:dyDescent="0.25">
      <c r="A3379" s="22" t="s">
        <v>1165</v>
      </c>
      <c r="B3379" s="17" t="s">
        <v>1166</v>
      </c>
      <c r="C3379" s="19">
        <v>2013</v>
      </c>
      <c r="D3379" s="34" t="s">
        <v>1867</v>
      </c>
      <c r="E3379" s="10">
        <v>4821841</v>
      </c>
      <c r="F3379" s="34" t="s">
        <v>1867</v>
      </c>
      <c r="G3379" s="10">
        <v>988584.70000000007</v>
      </c>
      <c r="H3379" s="11" t="s">
        <v>1867</v>
      </c>
      <c r="I3379" s="11" t="s">
        <v>1867</v>
      </c>
      <c r="J3379" s="28">
        <v>456729.9</v>
      </c>
    </row>
    <row r="3380" spans="1:10" x14ac:dyDescent="0.25">
      <c r="A3380"/>
      <c r="B3380" s="17"/>
      <c r="C3380" s="19">
        <v>2014</v>
      </c>
      <c r="D3380" s="29" t="s">
        <v>1867</v>
      </c>
      <c r="E3380" s="10">
        <v>3754447.4</v>
      </c>
      <c r="F3380" s="10">
        <v>4489450.0999999996</v>
      </c>
      <c r="G3380" s="10">
        <v>2303042.2000000002</v>
      </c>
      <c r="H3380" s="11" t="s">
        <v>1867</v>
      </c>
      <c r="I3380" s="11" t="s">
        <v>1867</v>
      </c>
      <c r="J3380" s="28">
        <v>783216.7</v>
      </c>
    </row>
    <row r="3381" spans="1:10" x14ac:dyDescent="0.25">
      <c r="A3381"/>
      <c r="B3381" s="17"/>
      <c r="C3381" s="19">
        <v>2015</v>
      </c>
      <c r="D3381" s="33" t="s">
        <v>1867</v>
      </c>
      <c r="E3381" s="10">
        <v>4120597.5</v>
      </c>
      <c r="F3381" s="33" t="s">
        <v>1867</v>
      </c>
      <c r="G3381" s="10">
        <v>2479015.7999999998</v>
      </c>
      <c r="H3381" s="11" t="s">
        <v>1867</v>
      </c>
      <c r="I3381" s="11" t="s">
        <v>1867</v>
      </c>
      <c r="J3381" s="28">
        <v>1375188.9</v>
      </c>
    </row>
    <row r="3382" spans="1:10" x14ac:dyDescent="0.25">
      <c r="A3382"/>
      <c r="B3382" s="17"/>
      <c r="C3382" s="19">
        <v>2016</v>
      </c>
      <c r="D3382" s="33" t="s">
        <v>1867</v>
      </c>
      <c r="E3382" s="10">
        <v>4323044.0999999996</v>
      </c>
      <c r="F3382" s="10">
        <v>4538950.6999999993</v>
      </c>
      <c r="G3382" s="10">
        <v>2373712.7000000002</v>
      </c>
      <c r="H3382" s="11" t="s">
        <v>147</v>
      </c>
      <c r="I3382" s="28">
        <v>1985766.3999999999</v>
      </c>
      <c r="J3382" s="28">
        <v>1768761.5</v>
      </c>
    </row>
    <row r="3383" spans="1:10" x14ac:dyDescent="0.25">
      <c r="A3383"/>
      <c r="B3383" s="17"/>
      <c r="C3383" s="19">
        <v>2017</v>
      </c>
      <c r="D3383" s="33" t="s">
        <v>1867</v>
      </c>
      <c r="E3383" s="10">
        <v>6110947.5</v>
      </c>
      <c r="F3383" s="33" t="s">
        <v>1867</v>
      </c>
      <c r="G3383" s="10">
        <v>3070464.1</v>
      </c>
      <c r="H3383" s="11" t="s">
        <v>1867</v>
      </c>
      <c r="I3383" s="11" t="s">
        <v>1867</v>
      </c>
      <c r="J3383" s="28">
        <v>2155015.1</v>
      </c>
    </row>
    <row r="3384" spans="1:10" x14ac:dyDescent="0.25">
      <c r="A3384"/>
      <c r="B3384" s="17"/>
      <c r="C3384" s="19">
        <v>2018</v>
      </c>
      <c r="D3384" s="30" t="s">
        <v>1867</v>
      </c>
      <c r="E3384" s="10">
        <v>6153676.4000000004</v>
      </c>
      <c r="F3384" s="10">
        <v>8809396</v>
      </c>
      <c r="G3384" s="10">
        <v>4785401.8000000007</v>
      </c>
      <c r="H3384" s="30" t="s">
        <v>1867</v>
      </c>
      <c r="I3384" s="28">
        <v>2662062.2000000002</v>
      </c>
      <c r="J3384" s="28">
        <v>2564886.6</v>
      </c>
    </row>
    <row r="3385" spans="1:10" x14ac:dyDescent="0.25">
      <c r="A3385" s="21" t="s">
        <v>1167</v>
      </c>
      <c r="B3385" s="17" t="s">
        <v>1168</v>
      </c>
      <c r="C3385" s="19">
        <v>2013</v>
      </c>
      <c r="D3385" s="10">
        <v>872158.1</v>
      </c>
      <c r="E3385" s="10">
        <v>1342456.9</v>
      </c>
      <c r="F3385" s="10">
        <v>1536006.1</v>
      </c>
      <c r="G3385" s="10">
        <v>583027.6</v>
      </c>
      <c r="H3385" s="11" t="s">
        <v>147</v>
      </c>
      <c r="I3385" s="28">
        <v>74934.5</v>
      </c>
      <c r="J3385" s="28">
        <v>72971</v>
      </c>
    </row>
    <row r="3386" spans="1:10" x14ac:dyDescent="0.25">
      <c r="A3386"/>
      <c r="B3386" s="17"/>
      <c r="C3386" s="19">
        <v>2014</v>
      </c>
      <c r="D3386" s="29" t="s">
        <v>1867</v>
      </c>
      <c r="E3386" s="29" t="s">
        <v>1867</v>
      </c>
      <c r="F3386" s="10">
        <v>2245993.9</v>
      </c>
      <c r="G3386" s="10">
        <v>1195855.2</v>
      </c>
      <c r="H3386" s="11" t="s">
        <v>147</v>
      </c>
      <c r="I3386" s="28">
        <v>154623.6</v>
      </c>
      <c r="J3386" s="28">
        <v>153520.79999999999</v>
      </c>
    </row>
    <row r="3387" spans="1:10" x14ac:dyDescent="0.25">
      <c r="A3387"/>
      <c r="B3387" s="17"/>
      <c r="C3387" s="19">
        <v>2015</v>
      </c>
      <c r="D3387" s="33" t="s">
        <v>1867</v>
      </c>
      <c r="E3387" s="33" t="s">
        <v>1867</v>
      </c>
      <c r="F3387" s="10">
        <v>1892851.6</v>
      </c>
      <c r="G3387" s="10">
        <v>1003215.7</v>
      </c>
      <c r="H3387" s="11" t="s">
        <v>147</v>
      </c>
      <c r="I3387" s="28">
        <v>328021.8</v>
      </c>
      <c r="J3387" s="28">
        <v>325897.7</v>
      </c>
    </row>
    <row r="3388" spans="1:10" x14ac:dyDescent="0.25">
      <c r="A3388"/>
      <c r="B3388" s="17"/>
      <c r="C3388" s="19">
        <v>2016</v>
      </c>
      <c r="D3388" s="33" t="s">
        <v>1867</v>
      </c>
      <c r="E3388" s="10">
        <v>6588673.7000000002</v>
      </c>
      <c r="F3388" s="10">
        <v>2365000.2000000002</v>
      </c>
      <c r="G3388" s="10">
        <v>908750.7</v>
      </c>
      <c r="H3388" s="11" t="s">
        <v>147</v>
      </c>
      <c r="I3388" s="28">
        <v>458525.7</v>
      </c>
      <c r="J3388" s="28">
        <v>455714.2</v>
      </c>
    </row>
    <row r="3389" spans="1:10" x14ac:dyDescent="0.25">
      <c r="A3389"/>
      <c r="B3389" s="17"/>
      <c r="C3389" s="19">
        <v>2017</v>
      </c>
      <c r="D3389" s="33" t="s">
        <v>1867</v>
      </c>
      <c r="E3389" s="33" t="s">
        <v>1867</v>
      </c>
      <c r="F3389" s="10">
        <v>3430577.8</v>
      </c>
      <c r="G3389" s="10">
        <v>1246780.1000000001</v>
      </c>
      <c r="H3389" s="11" t="s">
        <v>147</v>
      </c>
      <c r="I3389" s="28">
        <v>601312.19999999995</v>
      </c>
      <c r="J3389" s="28">
        <v>598493.19999999995</v>
      </c>
    </row>
    <row r="3390" spans="1:10" x14ac:dyDescent="0.25">
      <c r="A3390"/>
      <c r="B3390" s="17"/>
      <c r="C3390" s="19">
        <v>2018</v>
      </c>
      <c r="D3390" s="30" t="s">
        <v>1867</v>
      </c>
      <c r="E3390" s="30" t="s">
        <v>1867</v>
      </c>
      <c r="F3390" s="10">
        <v>6074348.1999999993</v>
      </c>
      <c r="G3390" s="10">
        <v>3225544</v>
      </c>
      <c r="H3390" s="11" t="s">
        <v>147</v>
      </c>
      <c r="I3390" s="28">
        <v>868571.6</v>
      </c>
      <c r="J3390" s="28">
        <v>866625.5</v>
      </c>
    </row>
    <row r="3391" spans="1:10" x14ac:dyDescent="0.25">
      <c r="A3391" s="22" t="s">
        <v>1169</v>
      </c>
      <c r="B3391" s="17" t="s">
        <v>1170</v>
      </c>
      <c r="C3391" s="19">
        <v>2013</v>
      </c>
      <c r="D3391" s="10">
        <v>872158.1</v>
      </c>
      <c r="E3391" s="10">
        <v>790175.4</v>
      </c>
      <c r="F3391" s="10">
        <v>889375</v>
      </c>
      <c r="G3391" s="10">
        <v>229869.6</v>
      </c>
      <c r="H3391" s="11" t="s">
        <v>147</v>
      </c>
      <c r="I3391" s="28">
        <v>46968.2</v>
      </c>
      <c r="J3391" s="28">
        <f>45004.8-0.1</f>
        <v>45004.700000000004</v>
      </c>
    </row>
    <row r="3392" spans="1:10" x14ac:dyDescent="0.25">
      <c r="A3392" s="22" t="s">
        <v>1171</v>
      </c>
      <c r="B3392" s="17"/>
      <c r="C3392" s="19">
        <v>2014</v>
      </c>
      <c r="D3392" s="29" t="s">
        <v>1867</v>
      </c>
      <c r="E3392" s="29" t="s">
        <v>1867</v>
      </c>
      <c r="F3392" s="10">
        <v>1644575.5</v>
      </c>
      <c r="G3392" s="10">
        <v>797682.9</v>
      </c>
      <c r="H3392" s="11" t="s">
        <v>147</v>
      </c>
      <c r="I3392" s="28">
        <v>99438.7</v>
      </c>
      <c r="J3392" s="28">
        <v>98335.9</v>
      </c>
    </row>
    <row r="3393" spans="1:10" x14ac:dyDescent="0.25">
      <c r="A3393"/>
      <c r="B3393" s="17"/>
      <c r="C3393" s="19">
        <v>2015</v>
      </c>
      <c r="D3393" s="33" t="s">
        <v>1867</v>
      </c>
      <c r="E3393" s="33" t="s">
        <v>1867</v>
      </c>
      <c r="F3393" s="10">
        <v>1177756.0999999999</v>
      </c>
      <c r="G3393" s="10">
        <v>612067.1</v>
      </c>
      <c r="H3393" s="11" t="s">
        <v>147</v>
      </c>
      <c r="I3393" s="28">
        <v>217594.9</v>
      </c>
      <c r="J3393" s="28">
        <f>215470.9-0.1</f>
        <v>215470.8</v>
      </c>
    </row>
    <row r="3394" spans="1:10" x14ac:dyDescent="0.25">
      <c r="A3394"/>
      <c r="B3394" s="17"/>
      <c r="C3394" s="19">
        <v>2016</v>
      </c>
      <c r="D3394" s="33" t="s">
        <v>1867</v>
      </c>
      <c r="E3394" s="10">
        <v>6156778.7999999998</v>
      </c>
      <c r="F3394" s="10">
        <v>1608463.5000000002</v>
      </c>
      <c r="G3394" s="10">
        <v>598633.20000000007</v>
      </c>
      <c r="H3394" s="11" t="s">
        <v>147</v>
      </c>
      <c r="I3394" s="28">
        <v>303342.8</v>
      </c>
      <c r="J3394" s="28">
        <f>300531.4-0.1</f>
        <v>300531.30000000005</v>
      </c>
    </row>
    <row r="3395" spans="1:10" x14ac:dyDescent="0.25">
      <c r="A3395"/>
      <c r="B3395" s="17"/>
      <c r="C3395" s="19">
        <v>2017</v>
      </c>
      <c r="D3395" s="33" t="s">
        <v>1867</v>
      </c>
      <c r="E3395" s="33" t="s">
        <v>1867</v>
      </c>
      <c r="F3395" s="10">
        <v>2361700.7000000002</v>
      </c>
      <c r="G3395" s="10">
        <v>780648.7</v>
      </c>
      <c r="H3395" s="11" t="s">
        <v>147</v>
      </c>
      <c r="I3395" s="28">
        <v>402961.5</v>
      </c>
      <c r="J3395" s="28">
        <v>401118.3</v>
      </c>
    </row>
    <row r="3396" spans="1:10" x14ac:dyDescent="0.25">
      <c r="A3396"/>
      <c r="B3396" s="17"/>
      <c r="C3396" s="19">
        <v>2018</v>
      </c>
      <c r="D3396" s="30" t="s">
        <v>1867</v>
      </c>
      <c r="E3396" s="30" t="s">
        <v>1867</v>
      </c>
      <c r="F3396" s="10">
        <v>4018111.5999999996</v>
      </c>
      <c r="G3396" s="10">
        <v>1774960.7</v>
      </c>
      <c r="H3396" s="11" t="s">
        <v>147</v>
      </c>
      <c r="I3396" s="28">
        <v>581750.30000000005</v>
      </c>
      <c r="J3396" s="28">
        <v>579804.19999999995</v>
      </c>
    </row>
    <row r="3397" spans="1:10" x14ac:dyDescent="0.25">
      <c r="A3397" s="22" t="s">
        <v>1172</v>
      </c>
      <c r="B3397" s="17" t="s">
        <v>1173</v>
      </c>
      <c r="C3397" s="19">
        <v>2013</v>
      </c>
      <c r="D3397" s="30" t="s">
        <v>1868</v>
      </c>
      <c r="E3397" s="10">
        <v>552281.5</v>
      </c>
      <c r="F3397" s="10">
        <v>646631.10000000009</v>
      </c>
      <c r="G3397" s="10">
        <v>353158</v>
      </c>
      <c r="H3397" s="11" t="s">
        <v>147</v>
      </c>
      <c r="I3397" s="28">
        <v>27966.3</v>
      </c>
      <c r="J3397" s="28">
        <v>27966.3</v>
      </c>
    </row>
    <row r="3398" spans="1:10" x14ac:dyDescent="0.25">
      <c r="A3398"/>
      <c r="B3398" s="17"/>
      <c r="C3398" s="19">
        <v>2014</v>
      </c>
      <c r="D3398" s="30" t="s">
        <v>1868</v>
      </c>
      <c r="E3398" s="10">
        <v>434490</v>
      </c>
      <c r="F3398" s="10">
        <v>601418.4</v>
      </c>
      <c r="G3398" s="10">
        <v>398172.3</v>
      </c>
      <c r="H3398" s="11" t="s">
        <v>147</v>
      </c>
      <c r="I3398" s="28">
        <v>55184.9</v>
      </c>
      <c r="J3398" s="28">
        <v>55184.9</v>
      </c>
    </row>
    <row r="3399" spans="1:10" x14ac:dyDescent="0.25">
      <c r="A3399"/>
      <c r="B3399" s="17"/>
      <c r="C3399" s="19">
        <v>2015</v>
      </c>
      <c r="D3399" s="30" t="s">
        <v>1868</v>
      </c>
      <c r="E3399" s="10">
        <v>263287.40000000002</v>
      </c>
      <c r="F3399" s="10">
        <v>715095.5</v>
      </c>
      <c r="G3399" s="10">
        <v>391148.6</v>
      </c>
      <c r="H3399" s="11" t="s">
        <v>147</v>
      </c>
      <c r="I3399" s="28">
        <v>110426.9</v>
      </c>
      <c r="J3399" s="28">
        <v>110426.9</v>
      </c>
    </row>
    <row r="3400" spans="1:10" x14ac:dyDescent="0.25">
      <c r="A3400"/>
      <c r="B3400" s="17"/>
      <c r="C3400" s="19">
        <v>2016</v>
      </c>
      <c r="D3400" s="30" t="s">
        <v>1868</v>
      </c>
      <c r="E3400" s="10">
        <v>431894.9</v>
      </c>
      <c r="F3400" s="10">
        <v>756536.70000000007</v>
      </c>
      <c r="G3400" s="10">
        <v>310117.5</v>
      </c>
      <c r="H3400" s="11" t="s">
        <v>147</v>
      </c>
      <c r="I3400" s="28">
        <v>155182.9</v>
      </c>
      <c r="J3400" s="28">
        <v>155182.9</v>
      </c>
    </row>
    <row r="3401" spans="1:10" x14ac:dyDescent="0.25">
      <c r="A3401"/>
      <c r="B3401" s="17"/>
      <c r="C3401" s="19">
        <v>2017</v>
      </c>
      <c r="D3401" s="30" t="s">
        <v>1868</v>
      </c>
      <c r="E3401" s="10">
        <v>1593736.3</v>
      </c>
      <c r="F3401" s="10">
        <v>1068877.1000000001</v>
      </c>
      <c r="G3401" s="10">
        <v>466131.4</v>
      </c>
      <c r="H3401" s="11" t="s">
        <v>147</v>
      </c>
      <c r="I3401" s="28">
        <v>198350.7</v>
      </c>
      <c r="J3401" s="28">
        <v>197374.9</v>
      </c>
    </row>
    <row r="3402" spans="1:10" x14ac:dyDescent="0.25">
      <c r="A3402"/>
      <c r="B3402" s="17"/>
      <c r="C3402" s="19">
        <v>2018</v>
      </c>
      <c r="D3402" s="30" t="s">
        <v>1868</v>
      </c>
      <c r="E3402" s="10">
        <v>1446075.9</v>
      </c>
      <c r="F3402" s="10">
        <v>2056236.6</v>
      </c>
      <c r="G3402" s="10">
        <v>1450583.3</v>
      </c>
      <c r="H3402" s="11" t="s">
        <v>147</v>
      </c>
      <c r="I3402" s="28">
        <v>286821.3</v>
      </c>
      <c r="J3402" s="28">
        <v>286821.3</v>
      </c>
    </row>
    <row r="3403" spans="1:10" x14ac:dyDescent="0.25">
      <c r="A3403" s="21" t="s">
        <v>1174</v>
      </c>
      <c r="B3403" s="17" t="s">
        <v>1175</v>
      </c>
      <c r="C3403" s="19">
        <v>2013</v>
      </c>
      <c r="D3403" s="10">
        <v>655818.5</v>
      </c>
      <c r="E3403" s="10">
        <v>5324273.2</v>
      </c>
      <c r="F3403" s="10">
        <v>6241148.8999999994</v>
      </c>
      <c r="G3403" s="10">
        <v>2096933.2</v>
      </c>
      <c r="H3403" s="11" t="s">
        <v>147</v>
      </c>
      <c r="I3403" s="28">
        <v>174270.8</v>
      </c>
      <c r="J3403" s="28">
        <v>167413.79999999999</v>
      </c>
    </row>
    <row r="3404" spans="1:10" x14ac:dyDescent="0.25">
      <c r="A3404"/>
      <c r="B3404" s="17"/>
      <c r="C3404" s="19">
        <v>2014</v>
      </c>
      <c r="D3404" s="10">
        <v>2581047.2999999998</v>
      </c>
      <c r="E3404" s="10">
        <v>5552496.9000000004</v>
      </c>
      <c r="F3404" s="10">
        <v>8104489.3999999994</v>
      </c>
      <c r="G3404" s="10">
        <v>3642364.4</v>
      </c>
      <c r="H3404" s="11" t="s">
        <v>147</v>
      </c>
      <c r="I3404" s="28">
        <v>352539</v>
      </c>
      <c r="J3404" s="28">
        <v>337906.1</v>
      </c>
    </row>
    <row r="3405" spans="1:10" x14ac:dyDescent="0.25">
      <c r="A3405"/>
      <c r="B3405" s="17"/>
      <c r="C3405" s="19">
        <v>2015</v>
      </c>
      <c r="D3405" s="33" t="s">
        <v>1867</v>
      </c>
      <c r="E3405" s="33" t="s">
        <v>1867</v>
      </c>
      <c r="F3405" s="10">
        <v>6782399.8999999994</v>
      </c>
      <c r="G3405" s="10">
        <v>3022108.1</v>
      </c>
      <c r="H3405" s="11" t="s">
        <v>147</v>
      </c>
      <c r="I3405" s="28">
        <v>735590.1</v>
      </c>
      <c r="J3405" s="28">
        <v>722763.1</v>
      </c>
    </row>
    <row r="3406" spans="1:10" x14ac:dyDescent="0.25">
      <c r="A3406"/>
      <c r="B3406" s="17"/>
      <c r="C3406" s="19">
        <v>2016</v>
      </c>
      <c r="D3406" s="33" t="s">
        <v>1867</v>
      </c>
      <c r="E3406" s="10">
        <v>7233185.8999999994</v>
      </c>
      <c r="F3406" s="33" t="s">
        <v>1867</v>
      </c>
      <c r="G3406" s="10">
        <v>2341089.4</v>
      </c>
      <c r="H3406" s="11" t="s">
        <v>1867</v>
      </c>
      <c r="I3406" s="11" t="s">
        <v>1867</v>
      </c>
      <c r="J3406" s="28">
        <v>1066981.8999999999</v>
      </c>
    </row>
    <row r="3407" spans="1:10" x14ac:dyDescent="0.25">
      <c r="A3407"/>
      <c r="B3407" s="17"/>
      <c r="C3407" s="19">
        <v>2017</v>
      </c>
      <c r="D3407" s="10">
        <v>3033682.9</v>
      </c>
      <c r="E3407" s="33" t="s">
        <v>1867</v>
      </c>
      <c r="F3407" s="33" t="s">
        <v>1867</v>
      </c>
      <c r="G3407" s="10">
        <v>3405858.9</v>
      </c>
      <c r="H3407" s="11" t="s">
        <v>1867</v>
      </c>
      <c r="I3407" s="11" t="s">
        <v>1867</v>
      </c>
      <c r="J3407" s="28">
        <v>1202959.6000000001</v>
      </c>
    </row>
    <row r="3408" spans="1:10" x14ac:dyDescent="0.25">
      <c r="A3408"/>
      <c r="B3408" s="17"/>
      <c r="C3408" s="19">
        <v>2018</v>
      </c>
      <c r="D3408" s="10">
        <v>2808287.5</v>
      </c>
      <c r="E3408" s="30" t="s">
        <v>1867</v>
      </c>
      <c r="F3408" s="30" t="s">
        <v>1867</v>
      </c>
      <c r="G3408" s="10">
        <v>7699746.5999999996</v>
      </c>
      <c r="H3408" s="11" t="s">
        <v>1867</v>
      </c>
      <c r="I3408" s="11" t="s">
        <v>1867</v>
      </c>
      <c r="J3408" s="28">
        <v>1398678.4</v>
      </c>
    </row>
    <row r="3409" spans="1:10" x14ac:dyDescent="0.25">
      <c r="A3409" s="22" t="s">
        <v>1176</v>
      </c>
      <c r="B3409" s="17" t="s">
        <v>1177</v>
      </c>
      <c r="C3409" s="19">
        <v>2013</v>
      </c>
      <c r="D3409" s="34" t="s">
        <v>1867</v>
      </c>
      <c r="E3409" s="34" t="s">
        <v>1867</v>
      </c>
      <c r="F3409" s="10">
        <v>1143540.7000000002</v>
      </c>
      <c r="G3409" s="10">
        <v>254440.5</v>
      </c>
      <c r="H3409" s="11" t="s">
        <v>147</v>
      </c>
      <c r="I3409" s="28">
        <v>66621.600000000006</v>
      </c>
      <c r="J3409" s="28">
        <v>61694.7</v>
      </c>
    </row>
    <row r="3410" spans="1:10" x14ac:dyDescent="0.25">
      <c r="A3410"/>
      <c r="B3410" s="17"/>
      <c r="C3410" s="19">
        <v>2014</v>
      </c>
      <c r="D3410" s="29" t="s">
        <v>1867</v>
      </c>
      <c r="E3410" s="29" t="s">
        <v>1867</v>
      </c>
      <c r="F3410" s="10">
        <v>1635486.8</v>
      </c>
      <c r="G3410" s="10">
        <v>697896.9</v>
      </c>
      <c r="H3410" s="11" t="s">
        <v>147</v>
      </c>
      <c r="I3410" s="28">
        <v>169251.3</v>
      </c>
      <c r="J3410" s="28">
        <v>162265.5</v>
      </c>
    </row>
    <row r="3411" spans="1:10" x14ac:dyDescent="0.25">
      <c r="A3411"/>
      <c r="B3411" s="17"/>
      <c r="C3411" s="19">
        <v>2015</v>
      </c>
      <c r="D3411" s="33" t="s">
        <v>1867</v>
      </c>
      <c r="E3411" s="33" t="s">
        <v>1867</v>
      </c>
      <c r="F3411" s="10">
        <v>1482278.0999999999</v>
      </c>
      <c r="G3411" s="10">
        <v>766162.8</v>
      </c>
      <c r="H3411" s="11" t="s">
        <v>147</v>
      </c>
      <c r="I3411" s="28">
        <v>296366.2</v>
      </c>
      <c r="J3411" s="28">
        <f>292548.2-0.1</f>
        <v>292548.10000000003</v>
      </c>
    </row>
    <row r="3412" spans="1:10" x14ac:dyDescent="0.25">
      <c r="A3412"/>
      <c r="B3412" s="17"/>
      <c r="C3412" s="19">
        <v>2016</v>
      </c>
      <c r="D3412" s="33" t="s">
        <v>1867</v>
      </c>
      <c r="E3412" s="10">
        <v>3388778.3</v>
      </c>
      <c r="F3412" s="10">
        <v>1676012.2</v>
      </c>
      <c r="G3412" s="10">
        <v>622304.5</v>
      </c>
      <c r="H3412" s="11" t="s">
        <v>147</v>
      </c>
      <c r="I3412" s="28">
        <v>396504.3</v>
      </c>
      <c r="J3412" s="28">
        <f>391586.4-0.2</f>
        <v>391586.2</v>
      </c>
    </row>
    <row r="3413" spans="1:10" x14ac:dyDescent="0.25">
      <c r="A3413"/>
      <c r="B3413" s="17"/>
      <c r="C3413" s="19">
        <v>2017</v>
      </c>
      <c r="D3413" s="10">
        <v>1089281.7</v>
      </c>
      <c r="E3413" s="10">
        <v>6851491.0999999996</v>
      </c>
      <c r="F3413" s="10">
        <v>2252115.7999999998</v>
      </c>
      <c r="G3413" s="10">
        <v>823649.4</v>
      </c>
      <c r="H3413" s="11" t="s">
        <v>147</v>
      </c>
      <c r="I3413" s="28">
        <v>436302</v>
      </c>
      <c r="J3413" s="28">
        <v>435306.4</v>
      </c>
    </row>
    <row r="3414" spans="1:10" x14ac:dyDescent="0.25">
      <c r="A3414"/>
      <c r="B3414" s="17"/>
      <c r="C3414" s="19">
        <v>2018</v>
      </c>
      <c r="D3414" s="10">
        <v>977176.8</v>
      </c>
      <c r="E3414" s="30" t="s">
        <v>1867</v>
      </c>
      <c r="F3414" s="30" t="s">
        <v>1867</v>
      </c>
      <c r="G3414" s="10">
        <v>1834434.7999999998</v>
      </c>
      <c r="H3414" s="11" t="s">
        <v>1867</v>
      </c>
      <c r="I3414" s="11" t="s">
        <v>1867</v>
      </c>
      <c r="J3414" s="28">
        <v>392215.6</v>
      </c>
    </row>
    <row r="3415" spans="1:10" x14ac:dyDescent="0.25">
      <c r="A3415" s="22" t="s">
        <v>1178</v>
      </c>
      <c r="B3415" s="17" t="s">
        <v>1179</v>
      </c>
      <c r="C3415" s="19">
        <v>2013</v>
      </c>
      <c r="D3415" s="30" t="s">
        <v>1868</v>
      </c>
      <c r="E3415" s="30" t="s">
        <v>1868</v>
      </c>
      <c r="F3415" s="10">
        <v>173497.09999999998</v>
      </c>
      <c r="G3415" s="10">
        <v>36430.399999999994</v>
      </c>
      <c r="H3415" s="11" t="s">
        <v>147</v>
      </c>
      <c r="I3415" s="28">
        <v>10383.799999999999</v>
      </c>
      <c r="J3415" s="28">
        <v>10383.799999999999</v>
      </c>
    </row>
    <row r="3416" spans="1:10" x14ac:dyDescent="0.25">
      <c r="A3416"/>
      <c r="B3416" s="17"/>
      <c r="C3416" s="19">
        <v>2014</v>
      </c>
      <c r="D3416" s="30" t="s">
        <v>1868</v>
      </c>
      <c r="E3416" s="30" t="s">
        <v>1868</v>
      </c>
      <c r="F3416" s="10">
        <v>190342.7</v>
      </c>
      <c r="G3416" s="10">
        <v>80050.899999999994</v>
      </c>
      <c r="H3416" s="11" t="s">
        <v>147</v>
      </c>
      <c r="I3416" s="28">
        <v>18525.099999999999</v>
      </c>
      <c r="J3416" s="28">
        <v>16407.3</v>
      </c>
    </row>
    <row r="3417" spans="1:10" x14ac:dyDescent="0.25">
      <c r="A3417"/>
      <c r="B3417" s="17"/>
      <c r="C3417" s="19">
        <v>2015</v>
      </c>
      <c r="D3417" s="30" t="s">
        <v>1868</v>
      </c>
      <c r="E3417" s="30" t="s">
        <v>1868</v>
      </c>
      <c r="F3417" s="10">
        <v>290843.8</v>
      </c>
      <c r="G3417" s="10">
        <v>97344.5</v>
      </c>
      <c r="H3417" s="11" t="s">
        <v>147</v>
      </c>
      <c r="I3417" s="28">
        <v>39956.699999999997</v>
      </c>
      <c r="J3417" s="28">
        <v>30947.8</v>
      </c>
    </row>
    <row r="3418" spans="1:10" x14ac:dyDescent="0.25">
      <c r="A3418"/>
      <c r="B3418" s="17"/>
      <c r="C3418" s="19">
        <v>2016</v>
      </c>
      <c r="D3418" s="30" t="s">
        <v>1868</v>
      </c>
      <c r="E3418" s="11" t="s">
        <v>1867</v>
      </c>
      <c r="F3418" s="33" t="s">
        <v>1867</v>
      </c>
      <c r="G3418" s="10">
        <v>53771.7</v>
      </c>
      <c r="H3418" s="11" t="s">
        <v>1867</v>
      </c>
      <c r="I3418" s="11" t="s">
        <v>1867</v>
      </c>
      <c r="J3418" s="28">
        <v>42852.5</v>
      </c>
    </row>
    <row r="3419" spans="1:10" x14ac:dyDescent="0.25">
      <c r="A3419"/>
      <c r="B3419" s="17"/>
      <c r="C3419" s="19">
        <v>2017</v>
      </c>
      <c r="D3419" s="30" t="s">
        <v>1868</v>
      </c>
      <c r="E3419" s="10">
        <v>2833.2000000000003</v>
      </c>
      <c r="F3419" s="10">
        <v>276391.2</v>
      </c>
      <c r="G3419" s="10">
        <v>95806.8</v>
      </c>
      <c r="H3419" s="11" t="s">
        <v>1867</v>
      </c>
      <c r="I3419" s="11" t="s">
        <v>1867</v>
      </c>
      <c r="J3419" s="28">
        <v>58232.5</v>
      </c>
    </row>
    <row r="3420" spans="1:10" x14ac:dyDescent="0.25">
      <c r="A3420"/>
      <c r="B3420" s="17"/>
      <c r="C3420" s="19">
        <v>2018</v>
      </c>
      <c r="D3420" s="30" t="s">
        <v>1868</v>
      </c>
      <c r="E3420" s="10">
        <v>4066.7000000000003</v>
      </c>
      <c r="F3420" s="10">
        <v>318269.8</v>
      </c>
      <c r="G3420" s="10">
        <v>167653.29999999999</v>
      </c>
      <c r="H3420" s="11" t="s">
        <v>1867</v>
      </c>
      <c r="I3420" s="11" t="s">
        <v>1867</v>
      </c>
      <c r="J3420" s="28">
        <v>60314.2</v>
      </c>
    </row>
    <row r="3421" spans="1:10" x14ac:dyDescent="0.25">
      <c r="A3421" s="22" t="s">
        <v>1180</v>
      </c>
      <c r="B3421" s="17" t="s">
        <v>1181</v>
      </c>
      <c r="C3421" s="19">
        <v>2013</v>
      </c>
      <c r="D3421" s="30" t="s">
        <v>1868</v>
      </c>
      <c r="E3421" s="10">
        <v>1094128.3999999999</v>
      </c>
      <c r="F3421" s="10">
        <v>502978.5</v>
      </c>
      <c r="G3421" s="10">
        <v>242480.2</v>
      </c>
      <c r="H3421" s="11" t="s">
        <v>147</v>
      </c>
      <c r="I3421" s="28">
        <v>7180.6</v>
      </c>
      <c r="J3421" s="28">
        <v>7180.6</v>
      </c>
    </row>
    <row r="3422" spans="1:10" x14ac:dyDescent="0.25">
      <c r="A3422"/>
      <c r="B3422" s="17"/>
      <c r="C3422" s="19">
        <v>2014</v>
      </c>
      <c r="D3422" s="30" t="s">
        <v>1868</v>
      </c>
      <c r="E3422" s="10">
        <v>213401.60000000001</v>
      </c>
      <c r="F3422" s="10">
        <v>757683.1</v>
      </c>
      <c r="G3422" s="10">
        <v>338198.5</v>
      </c>
      <c r="H3422" s="11" t="s">
        <v>147</v>
      </c>
      <c r="I3422" s="28">
        <v>8129.1</v>
      </c>
      <c r="J3422" s="28">
        <v>8129.1</v>
      </c>
    </row>
    <row r="3423" spans="1:10" x14ac:dyDescent="0.25">
      <c r="A3423"/>
      <c r="B3423" s="17"/>
      <c r="C3423" s="19">
        <v>2015</v>
      </c>
      <c r="D3423" s="30" t="s">
        <v>1868</v>
      </c>
      <c r="E3423" s="10">
        <v>492685.10000000003</v>
      </c>
      <c r="F3423" s="10">
        <v>457808.60000000003</v>
      </c>
      <c r="G3423" s="10">
        <v>199998.40000000002</v>
      </c>
      <c r="H3423" s="11" t="s">
        <v>147</v>
      </c>
      <c r="I3423" s="28">
        <v>20480.2</v>
      </c>
      <c r="J3423" s="28">
        <v>20480.2</v>
      </c>
    </row>
    <row r="3424" spans="1:10" x14ac:dyDescent="0.25">
      <c r="A3424"/>
      <c r="B3424" s="17"/>
      <c r="C3424" s="19">
        <v>2016</v>
      </c>
      <c r="D3424" s="30" t="s">
        <v>1868</v>
      </c>
      <c r="E3424" s="10">
        <v>586630.80000000005</v>
      </c>
      <c r="F3424" s="10">
        <v>504955.5</v>
      </c>
      <c r="G3424" s="10">
        <v>128509.5</v>
      </c>
      <c r="H3424" s="11" t="s">
        <v>147</v>
      </c>
      <c r="I3424" s="28">
        <v>50814.9</v>
      </c>
      <c r="J3424" s="28">
        <v>50814.9</v>
      </c>
    </row>
    <row r="3425" spans="1:10" x14ac:dyDescent="0.25">
      <c r="A3425"/>
      <c r="B3425" s="17"/>
      <c r="C3425" s="19">
        <v>2017</v>
      </c>
      <c r="D3425" s="30" t="s">
        <v>1868</v>
      </c>
      <c r="E3425" s="33" t="s">
        <v>1867</v>
      </c>
      <c r="F3425" s="10">
        <v>717184.9</v>
      </c>
      <c r="G3425" s="10">
        <v>201523.8</v>
      </c>
      <c r="H3425" s="11" t="s">
        <v>147</v>
      </c>
      <c r="I3425" s="33" t="s">
        <v>1867</v>
      </c>
      <c r="J3425" s="28">
        <v>73016.399999999994</v>
      </c>
    </row>
    <row r="3426" spans="1:10" x14ac:dyDescent="0.25">
      <c r="A3426"/>
      <c r="B3426" s="17"/>
      <c r="C3426" s="19">
        <v>2018</v>
      </c>
      <c r="D3426" s="30" t="s">
        <v>1868</v>
      </c>
      <c r="E3426" s="10">
        <v>1563122.3</v>
      </c>
      <c r="F3426" s="10">
        <v>1524216.5</v>
      </c>
      <c r="G3426" s="10">
        <v>620820.5</v>
      </c>
      <c r="H3426" s="11" t="s">
        <v>147</v>
      </c>
      <c r="I3426" s="28">
        <v>83158.899999999994</v>
      </c>
      <c r="J3426" s="28">
        <v>83158.899999999994</v>
      </c>
    </row>
    <row r="3427" spans="1:10" x14ac:dyDescent="0.25">
      <c r="A3427" s="22" t="s">
        <v>1182</v>
      </c>
      <c r="B3427" s="17" t="s">
        <v>1183</v>
      </c>
      <c r="C3427" s="19">
        <v>2013</v>
      </c>
      <c r="D3427" s="30" t="s">
        <v>1868</v>
      </c>
      <c r="E3427" s="30" t="s">
        <v>1868</v>
      </c>
      <c r="F3427" s="10">
        <v>73659.8</v>
      </c>
      <c r="G3427" s="10">
        <v>58536.4</v>
      </c>
      <c r="H3427" s="11" t="s">
        <v>147</v>
      </c>
      <c r="I3427" s="28">
        <v>7444.5</v>
      </c>
      <c r="J3427" s="28">
        <v>7444.5</v>
      </c>
    </row>
    <row r="3428" spans="1:10" x14ac:dyDescent="0.25">
      <c r="A3428" s="22" t="s">
        <v>1184</v>
      </c>
      <c r="B3428" s="17"/>
      <c r="C3428" s="19">
        <v>2014</v>
      </c>
      <c r="D3428" s="30" t="s">
        <v>1868</v>
      </c>
      <c r="E3428" s="30" t="s">
        <v>1868</v>
      </c>
      <c r="F3428" s="10">
        <v>82451.799999999988</v>
      </c>
      <c r="G3428" s="10">
        <v>54928.7</v>
      </c>
      <c r="H3428" s="11" t="s">
        <v>147</v>
      </c>
      <c r="I3428" s="29" t="s">
        <v>1867</v>
      </c>
      <c r="J3428" s="28">
        <v>10843</v>
      </c>
    </row>
    <row r="3429" spans="1:10" x14ac:dyDescent="0.25">
      <c r="A3429"/>
      <c r="B3429" s="17"/>
      <c r="C3429" s="19">
        <v>2015</v>
      </c>
      <c r="D3429" s="30" t="s">
        <v>1868</v>
      </c>
      <c r="E3429" s="30" t="s">
        <v>1868</v>
      </c>
      <c r="F3429" s="10">
        <v>118460.79999999999</v>
      </c>
      <c r="G3429" s="10">
        <v>59498.8</v>
      </c>
      <c r="H3429" s="11" t="s">
        <v>147</v>
      </c>
      <c r="I3429" s="28">
        <v>22468.1</v>
      </c>
      <c r="J3429" s="28">
        <v>22468.1</v>
      </c>
    </row>
    <row r="3430" spans="1:10" x14ac:dyDescent="0.25">
      <c r="A3430"/>
      <c r="B3430" s="17"/>
      <c r="C3430" s="19">
        <v>2016</v>
      </c>
      <c r="D3430" s="30" t="s">
        <v>1868</v>
      </c>
      <c r="E3430" s="30" t="s">
        <v>1868</v>
      </c>
      <c r="F3430" s="10">
        <v>82619.199999999997</v>
      </c>
      <c r="G3430" s="10">
        <v>41516.1</v>
      </c>
      <c r="H3430" s="11" t="s">
        <v>147</v>
      </c>
      <c r="I3430" s="28">
        <v>34309.4</v>
      </c>
      <c r="J3430" s="28">
        <v>34309.4</v>
      </c>
    </row>
    <row r="3431" spans="1:10" x14ac:dyDescent="0.25">
      <c r="A3431"/>
      <c r="B3431" s="17"/>
      <c r="C3431" s="19">
        <v>2017</v>
      </c>
      <c r="D3431" s="30" t="s">
        <v>1868</v>
      </c>
      <c r="E3431" s="30" t="s">
        <v>1868</v>
      </c>
      <c r="F3431" s="10">
        <v>134999.20000000001</v>
      </c>
      <c r="G3431" s="10">
        <v>72466</v>
      </c>
      <c r="H3431" s="11" t="s">
        <v>147</v>
      </c>
      <c r="I3431" s="28">
        <v>33963.300000000003</v>
      </c>
      <c r="J3431" s="28">
        <v>32694.2</v>
      </c>
    </row>
    <row r="3432" spans="1:10" x14ac:dyDescent="0.25">
      <c r="A3432"/>
      <c r="B3432" s="17"/>
      <c r="C3432" s="19">
        <v>2018</v>
      </c>
      <c r="D3432" s="30" t="s">
        <v>1868</v>
      </c>
      <c r="E3432" s="30" t="s">
        <v>1867</v>
      </c>
      <c r="F3432" s="10">
        <v>145260.29999999999</v>
      </c>
      <c r="G3432" s="10">
        <v>79683.899999999994</v>
      </c>
      <c r="H3432" s="11" t="s">
        <v>147</v>
      </c>
      <c r="I3432" s="30" t="s">
        <v>1867</v>
      </c>
      <c r="J3432" s="28">
        <v>35959.4</v>
      </c>
    </row>
    <row r="3433" spans="1:10" x14ac:dyDescent="0.25">
      <c r="A3433" s="22" t="s">
        <v>1185</v>
      </c>
      <c r="B3433" s="17" t="s">
        <v>1186</v>
      </c>
      <c r="C3433" s="19">
        <v>2013</v>
      </c>
      <c r="D3433" s="30" t="s">
        <v>1868</v>
      </c>
      <c r="E3433" s="34" t="s">
        <v>1867</v>
      </c>
      <c r="F3433" s="10">
        <v>57089.899999999994</v>
      </c>
      <c r="G3433" s="10">
        <v>49129.9</v>
      </c>
      <c r="H3433" s="11" t="s">
        <v>147</v>
      </c>
      <c r="I3433" s="28">
        <v>9269.2000000000007</v>
      </c>
      <c r="J3433" s="28">
        <v>7339.1</v>
      </c>
    </row>
    <row r="3434" spans="1:10" x14ac:dyDescent="0.25">
      <c r="A3434"/>
      <c r="B3434" s="17"/>
      <c r="C3434" s="19">
        <v>2014</v>
      </c>
      <c r="D3434" s="30" t="s">
        <v>1868</v>
      </c>
      <c r="E3434" s="29" t="s">
        <v>1867</v>
      </c>
      <c r="F3434" s="10">
        <v>77470.399999999994</v>
      </c>
      <c r="G3434" s="10">
        <v>53216.2</v>
      </c>
      <c r="H3434" s="11" t="s">
        <v>147</v>
      </c>
      <c r="I3434" s="29" t="s">
        <v>1867</v>
      </c>
      <c r="J3434" s="28">
        <v>10179.700000000001</v>
      </c>
    </row>
    <row r="3435" spans="1:10" x14ac:dyDescent="0.25">
      <c r="A3435"/>
      <c r="B3435" s="17"/>
      <c r="C3435" s="19">
        <v>2015</v>
      </c>
      <c r="D3435" s="30" t="s">
        <v>1868</v>
      </c>
      <c r="E3435" s="33" t="s">
        <v>1867</v>
      </c>
      <c r="F3435" s="10">
        <v>90943.2</v>
      </c>
      <c r="G3435" s="10">
        <v>47382.8</v>
      </c>
      <c r="H3435" s="11" t="s">
        <v>147</v>
      </c>
      <c r="I3435" s="33" t="s">
        <v>1867</v>
      </c>
      <c r="J3435" s="28">
        <v>17968.3</v>
      </c>
    </row>
    <row r="3436" spans="1:10" x14ac:dyDescent="0.25">
      <c r="A3436"/>
      <c r="B3436" s="17"/>
      <c r="C3436" s="19">
        <v>2016</v>
      </c>
      <c r="D3436" s="30" t="s">
        <v>1868</v>
      </c>
      <c r="E3436" s="10">
        <v>42415.7</v>
      </c>
      <c r="F3436" s="10">
        <v>97243.5</v>
      </c>
      <c r="G3436" s="10">
        <v>46049.899999999994</v>
      </c>
      <c r="H3436" s="11" t="s">
        <v>147</v>
      </c>
      <c r="I3436" s="33" t="s">
        <v>1867</v>
      </c>
      <c r="J3436" s="28">
        <v>21284.3</v>
      </c>
    </row>
    <row r="3437" spans="1:10" x14ac:dyDescent="0.25">
      <c r="A3437"/>
      <c r="B3437" s="17"/>
      <c r="C3437" s="19">
        <v>2017</v>
      </c>
      <c r="D3437" s="30" t="s">
        <v>1868</v>
      </c>
      <c r="E3437" s="33" t="s">
        <v>1867</v>
      </c>
      <c r="F3437" s="10">
        <v>147246</v>
      </c>
      <c r="G3437" s="10">
        <v>57166.2</v>
      </c>
      <c r="H3437" s="11" t="s">
        <v>147</v>
      </c>
      <c r="I3437" s="33" t="s">
        <v>1867</v>
      </c>
      <c r="J3437" s="28">
        <v>30363.5</v>
      </c>
    </row>
    <row r="3438" spans="1:10" x14ac:dyDescent="0.25">
      <c r="A3438"/>
      <c r="B3438" s="17"/>
      <c r="C3438" s="19">
        <v>2018</v>
      </c>
      <c r="D3438" s="30" t="s">
        <v>1868</v>
      </c>
      <c r="E3438" s="30" t="s">
        <v>1867</v>
      </c>
      <c r="F3438" s="10">
        <v>231510.2</v>
      </c>
      <c r="G3438" s="30" t="s">
        <v>1867</v>
      </c>
      <c r="H3438" s="11" t="s">
        <v>147</v>
      </c>
      <c r="I3438" s="30" t="s">
        <v>1867</v>
      </c>
      <c r="J3438" s="30" t="s">
        <v>1867</v>
      </c>
    </row>
    <row r="3439" spans="1:10" x14ac:dyDescent="0.25">
      <c r="A3439" s="22" t="s">
        <v>1187</v>
      </c>
      <c r="B3439" s="17" t="s">
        <v>1188</v>
      </c>
      <c r="C3439" s="19">
        <v>2013</v>
      </c>
      <c r="D3439" s="30" t="s">
        <v>1868</v>
      </c>
      <c r="E3439" s="34" t="s">
        <v>1867</v>
      </c>
      <c r="F3439" s="10">
        <v>197737.7</v>
      </c>
      <c r="G3439" s="10">
        <v>98332.2</v>
      </c>
      <c r="H3439" s="11" t="s">
        <v>147</v>
      </c>
      <c r="I3439" s="28">
        <v>6832.5</v>
      </c>
      <c r="J3439" s="28">
        <v>6832.5</v>
      </c>
    </row>
    <row r="3440" spans="1:10" x14ac:dyDescent="0.25">
      <c r="A3440"/>
      <c r="B3440" s="17"/>
      <c r="C3440" s="19">
        <v>2014</v>
      </c>
      <c r="D3440" s="29" t="s">
        <v>1867</v>
      </c>
      <c r="E3440" s="29" t="s">
        <v>1867</v>
      </c>
      <c r="F3440" s="10">
        <v>231914.6</v>
      </c>
      <c r="G3440" s="10">
        <v>93147.3</v>
      </c>
      <c r="H3440" s="11" t="s">
        <v>147</v>
      </c>
      <c r="I3440" s="28">
        <v>6633.5</v>
      </c>
      <c r="J3440" s="28">
        <v>6331.7</v>
      </c>
    </row>
    <row r="3441" spans="1:10" x14ac:dyDescent="0.25">
      <c r="A3441"/>
      <c r="B3441" s="17"/>
      <c r="C3441" s="19">
        <v>2015</v>
      </c>
      <c r="D3441" s="30" t="s">
        <v>1868</v>
      </c>
      <c r="E3441" s="33" t="s">
        <v>1867</v>
      </c>
      <c r="F3441" s="10">
        <v>189871.30000000002</v>
      </c>
      <c r="G3441" s="10">
        <v>83884.5</v>
      </c>
      <c r="H3441" s="11" t="s">
        <v>147</v>
      </c>
      <c r="I3441" s="33" t="s">
        <v>1867</v>
      </c>
      <c r="J3441" s="28">
        <v>10578.7</v>
      </c>
    </row>
    <row r="3442" spans="1:10" x14ac:dyDescent="0.25">
      <c r="A3442"/>
      <c r="B3442" s="17"/>
      <c r="C3442" s="19">
        <v>2016</v>
      </c>
      <c r="D3442" s="30" t="s">
        <v>1868</v>
      </c>
      <c r="E3442" s="10">
        <v>119707.8</v>
      </c>
      <c r="F3442" s="10">
        <v>236159.2</v>
      </c>
      <c r="G3442" s="10">
        <v>54613.599999999999</v>
      </c>
      <c r="H3442" s="11" t="s">
        <v>147</v>
      </c>
      <c r="I3442" s="28">
        <v>19492</v>
      </c>
      <c r="J3442" s="28">
        <v>19492</v>
      </c>
    </row>
    <row r="3443" spans="1:10" x14ac:dyDescent="0.25">
      <c r="A3443"/>
      <c r="B3443" s="17"/>
      <c r="C3443" s="19">
        <v>2017</v>
      </c>
      <c r="D3443" s="33" t="s">
        <v>1867</v>
      </c>
      <c r="E3443" s="33" t="s">
        <v>1867</v>
      </c>
      <c r="F3443" s="10">
        <v>191528.4</v>
      </c>
      <c r="G3443" s="10">
        <v>75156.399999999994</v>
      </c>
      <c r="H3443" s="11" t="s">
        <v>147</v>
      </c>
      <c r="I3443" s="28">
        <v>27795</v>
      </c>
      <c r="J3443" s="28">
        <v>27795</v>
      </c>
    </row>
    <row r="3444" spans="1:10" x14ac:dyDescent="0.25">
      <c r="A3444"/>
      <c r="B3444" s="17"/>
      <c r="C3444" s="19">
        <v>2018</v>
      </c>
      <c r="D3444" s="30" t="s">
        <v>1867</v>
      </c>
      <c r="E3444" s="30" t="s">
        <v>1867</v>
      </c>
      <c r="F3444" s="10">
        <v>382330.8</v>
      </c>
      <c r="G3444" s="10">
        <v>212842.9</v>
      </c>
      <c r="H3444" s="11" t="s">
        <v>147</v>
      </c>
      <c r="I3444" s="28">
        <v>31822.1</v>
      </c>
      <c r="J3444" s="28">
        <v>31822.1</v>
      </c>
    </row>
    <row r="3445" spans="1:10" x14ac:dyDescent="0.25">
      <c r="A3445" s="22" t="s">
        <v>1189</v>
      </c>
      <c r="B3445" s="17" t="s">
        <v>1190</v>
      </c>
      <c r="C3445" s="19">
        <v>2013</v>
      </c>
      <c r="D3445" s="34" t="s">
        <v>1867</v>
      </c>
      <c r="E3445" s="34" t="s">
        <v>1867</v>
      </c>
      <c r="F3445" s="10">
        <v>4092645.2</v>
      </c>
      <c r="G3445" s="10">
        <v>1357583.6</v>
      </c>
      <c r="H3445" s="11" t="s">
        <v>147</v>
      </c>
      <c r="I3445" s="28">
        <v>66538.600000000006</v>
      </c>
      <c r="J3445" s="28">
        <v>66538.600000000006</v>
      </c>
    </row>
    <row r="3446" spans="1:10" x14ac:dyDescent="0.25">
      <c r="A3446"/>
      <c r="B3446" s="17"/>
      <c r="C3446" s="19">
        <v>2014</v>
      </c>
      <c r="D3446" s="29" t="s">
        <v>1867</v>
      </c>
      <c r="E3446" s="29" t="s">
        <v>1867</v>
      </c>
      <c r="F3446" s="10">
        <v>5129140</v>
      </c>
      <c r="G3446" s="10">
        <v>2324925.9</v>
      </c>
      <c r="H3446" s="11" t="s">
        <v>147</v>
      </c>
      <c r="I3446" s="28">
        <v>128977.3</v>
      </c>
      <c r="J3446" s="28">
        <v>123749.8</v>
      </c>
    </row>
    <row r="3447" spans="1:10" x14ac:dyDescent="0.25">
      <c r="A3447"/>
      <c r="B3447" s="17"/>
      <c r="C3447" s="19">
        <v>2015</v>
      </c>
      <c r="D3447" s="33" t="s">
        <v>1867</v>
      </c>
      <c r="E3447" s="33" t="s">
        <v>1867</v>
      </c>
      <c r="F3447" s="10">
        <v>4152194.1</v>
      </c>
      <c r="G3447" s="10">
        <v>1767836.2999999998</v>
      </c>
      <c r="H3447" s="11" t="s">
        <v>147</v>
      </c>
      <c r="I3447" s="28">
        <v>327771.90000000002</v>
      </c>
      <c r="J3447" s="28">
        <v>327771.90000000002</v>
      </c>
    </row>
    <row r="3448" spans="1:10" x14ac:dyDescent="0.25">
      <c r="A3448"/>
      <c r="B3448" s="17"/>
      <c r="C3448" s="19">
        <v>2016</v>
      </c>
      <c r="D3448" s="33" t="s">
        <v>1867</v>
      </c>
      <c r="E3448" s="10">
        <v>3093141.8000000003</v>
      </c>
      <c r="F3448" s="10">
        <v>5033046.8999999994</v>
      </c>
      <c r="G3448" s="10">
        <v>1394324.1</v>
      </c>
      <c r="H3448" s="11" t="s">
        <v>147</v>
      </c>
      <c r="I3448" s="28">
        <v>506642.6</v>
      </c>
      <c r="J3448" s="28">
        <v>506642.6</v>
      </c>
    </row>
    <row r="3449" spans="1:10" x14ac:dyDescent="0.25">
      <c r="A3449"/>
      <c r="B3449" s="17"/>
      <c r="C3449" s="19">
        <v>2017</v>
      </c>
      <c r="D3449" s="33" t="s">
        <v>1867</v>
      </c>
      <c r="E3449" s="33" t="s">
        <v>1867</v>
      </c>
      <c r="F3449" s="10">
        <v>6442826.5</v>
      </c>
      <c r="G3449" s="10">
        <v>2080090.2999999998</v>
      </c>
      <c r="H3449" s="11" t="s">
        <v>147</v>
      </c>
      <c r="I3449" s="28">
        <v>546502.69999999995</v>
      </c>
      <c r="J3449" s="28">
        <v>545551.6</v>
      </c>
    </row>
    <row r="3450" spans="1:10" x14ac:dyDescent="0.25">
      <c r="A3450"/>
      <c r="B3450" s="17"/>
      <c r="C3450" s="19">
        <v>2018</v>
      </c>
      <c r="D3450" s="30" t="s">
        <v>1867</v>
      </c>
      <c r="E3450" s="30" t="s">
        <v>1867</v>
      </c>
      <c r="F3450" s="10">
        <v>10144356.5</v>
      </c>
      <c r="G3450" s="10">
        <v>4621888.5999999996</v>
      </c>
      <c r="H3450" s="11" t="s">
        <v>147</v>
      </c>
      <c r="I3450" s="28">
        <v>717176.7</v>
      </c>
      <c r="J3450" s="28">
        <v>713995.7</v>
      </c>
    </row>
    <row r="3451" spans="1:10" x14ac:dyDescent="0.25">
      <c r="A3451" s="21" t="s">
        <v>1191</v>
      </c>
      <c r="B3451" s="17" t="s">
        <v>1192</v>
      </c>
      <c r="C3451" s="19">
        <v>2013</v>
      </c>
      <c r="D3451" s="10">
        <v>3553667.3</v>
      </c>
      <c r="E3451" s="10">
        <v>50118946.400000006</v>
      </c>
      <c r="F3451" s="10">
        <v>18509490.599999998</v>
      </c>
      <c r="G3451" s="10">
        <v>5564329.4000000004</v>
      </c>
      <c r="H3451" s="28">
        <v>35506</v>
      </c>
      <c r="I3451" s="28">
        <v>1074362.2</v>
      </c>
      <c r="J3451" s="28">
        <v>916199.1</v>
      </c>
    </row>
    <row r="3452" spans="1:10" x14ac:dyDescent="0.25">
      <c r="A3452"/>
      <c r="B3452" s="17"/>
      <c r="C3452" s="19">
        <v>2014</v>
      </c>
      <c r="D3452" s="10">
        <v>9068917.8000000007</v>
      </c>
      <c r="E3452" s="10">
        <v>48979796</v>
      </c>
      <c r="F3452" s="10">
        <v>25493686.299999997</v>
      </c>
      <c r="G3452" s="10">
        <v>11390135.200000001</v>
      </c>
      <c r="H3452" s="28">
        <v>121693.8</v>
      </c>
      <c r="I3452" s="28">
        <v>2110274.4000000004</v>
      </c>
      <c r="J3452" s="28">
        <v>1909640.4</v>
      </c>
    </row>
    <row r="3453" spans="1:10" x14ac:dyDescent="0.25">
      <c r="A3453"/>
      <c r="B3453" s="17"/>
      <c r="C3453" s="19">
        <v>2015</v>
      </c>
      <c r="D3453" s="10">
        <v>7817579</v>
      </c>
      <c r="E3453" s="10">
        <v>62525321.399999999</v>
      </c>
      <c r="F3453" s="10">
        <v>22454404.199999999</v>
      </c>
      <c r="G3453" s="10">
        <v>9858816.5</v>
      </c>
      <c r="H3453" s="28">
        <v>128683.4</v>
      </c>
      <c r="I3453" s="28">
        <v>3683806</v>
      </c>
      <c r="J3453" s="28">
        <v>3444929.1</v>
      </c>
    </row>
    <row r="3454" spans="1:10" x14ac:dyDescent="0.25">
      <c r="A3454"/>
      <c r="B3454" s="17"/>
      <c r="C3454" s="19">
        <v>2016</v>
      </c>
      <c r="D3454" s="10">
        <v>9873277.2000000011</v>
      </c>
      <c r="E3454" s="10">
        <v>84034975.799999997</v>
      </c>
      <c r="F3454" s="10">
        <v>23166969.800000001</v>
      </c>
      <c r="G3454" s="10">
        <v>9463664.1999999993</v>
      </c>
      <c r="H3454" s="28">
        <v>85883.5</v>
      </c>
      <c r="I3454" s="28">
        <v>5337310</v>
      </c>
      <c r="J3454" s="28">
        <v>4970570.0999999996</v>
      </c>
    </row>
    <row r="3455" spans="1:10" x14ac:dyDescent="0.25">
      <c r="A3455"/>
      <c r="B3455" s="17"/>
      <c r="C3455" s="19">
        <v>2017</v>
      </c>
      <c r="D3455" s="10">
        <v>9675045.4000000004</v>
      </c>
      <c r="E3455" s="10">
        <v>127000019.8</v>
      </c>
      <c r="F3455" s="10">
        <v>33964681.600000001</v>
      </c>
      <c r="G3455" s="10">
        <v>14193413.300000001</v>
      </c>
      <c r="H3455" s="28">
        <v>2452929.7999999998</v>
      </c>
      <c r="I3455" s="28">
        <v>6625330.5999999996</v>
      </c>
      <c r="J3455" s="28">
        <v>6145821.2000000002</v>
      </c>
    </row>
    <row r="3456" spans="1:10" x14ac:dyDescent="0.25">
      <c r="A3456"/>
      <c r="B3456" s="17"/>
      <c r="C3456" s="19">
        <v>2018</v>
      </c>
      <c r="D3456" s="10">
        <v>14258551.800000001</v>
      </c>
      <c r="E3456" s="10">
        <v>141350053</v>
      </c>
      <c r="F3456" s="10">
        <v>46905863.799999997</v>
      </c>
      <c r="G3456" s="10">
        <v>20661437.699999999</v>
      </c>
      <c r="H3456" s="28">
        <v>4648996.0999999996</v>
      </c>
      <c r="I3456" s="28">
        <v>7370616.4000000004</v>
      </c>
      <c r="J3456" s="28">
        <v>6790207</v>
      </c>
    </row>
    <row r="3457" spans="1:10" x14ac:dyDescent="0.25">
      <c r="A3457" s="22" t="s">
        <v>1193</v>
      </c>
      <c r="B3457" s="17" t="s">
        <v>1194</v>
      </c>
      <c r="C3457" s="19">
        <v>2013</v>
      </c>
      <c r="D3457" s="34" t="s">
        <v>1867</v>
      </c>
      <c r="E3457" s="10">
        <v>37149145.700000003</v>
      </c>
      <c r="F3457" s="34" t="s">
        <v>1867</v>
      </c>
      <c r="G3457" s="10">
        <v>470825.4</v>
      </c>
      <c r="H3457" s="11" t="s">
        <v>1867</v>
      </c>
      <c r="I3457" s="11" t="s">
        <v>1867</v>
      </c>
      <c r="J3457" s="28">
        <v>66266</v>
      </c>
    </row>
    <row r="3458" spans="1:10" x14ac:dyDescent="0.25">
      <c r="A3458"/>
      <c r="B3458" s="17"/>
      <c r="C3458" s="19">
        <v>2014</v>
      </c>
      <c r="D3458" s="10">
        <v>1491754.3</v>
      </c>
      <c r="E3458" s="10">
        <v>37507283.299999997</v>
      </c>
      <c r="F3458" s="10">
        <v>5470277.2000000002</v>
      </c>
      <c r="G3458" s="10">
        <v>1958482.0000000002</v>
      </c>
      <c r="H3458" s="28">
        <v>59321.8</v>
      </c>
      <c r="I3458" s="28">
        <v>139660</v>
      </c>
      <c r="J3458" s="28">
        <v>100053.6</v>
      </c>
    </row>
    <row r="3459" spans="1:10" x14ac:dyDescent="0.25">
      <c r="A3459"/>
      <c r="B3459" s="17"/>
      <c r="C3459" s="19">
        <v>2015</v>
      </c>
      <c r="D3459" s="33" t="s">
        <v>1867</v>
      </c>
      <c r="E3459" s="10">
        <v>40902835.100000001</v>
      </c>
      <c r="F3459" s="33" t="s">
        <v>1867</v>
      </c>
      <c r="G3459" s="10">
        <v>1188287</v>
      </c>
      <c r="H3459" s="11" t="s">
        <v>1867</v>
      </c>
      <c r="I3459" s="11" t="s">
        <v>1867</v>
      </c>
      <c r="J3459" s="28">
        <v>178630.39999999999</v>
      </c>
    </row>
    <row r="3460" spans="1:10" x14ac:dyDescent="0.25">
      <c r="A3460"/>
      <c r="B3460" s="17"/>
      <c r="C3460" s="19">
        <v>2016</v>
      </c>
      <c r="D3460" s="10">
        <v>1124344.1000000001</v>
      </c>
      <c r="E3460" s="10">
        <v>50552754</v>
      </c>
      <c r="F3460" s="10">
        <v>5207629.5</v>
      </c>
      <c r="G3460" s="10">
        <v>974916.6</v>
      </c>
      <c r="H3460" s="11" t="s">
        <v>147</v>
      </c>
      <c r="I3460" s="28">
        <v>374801.2</v>
      </c>
      <c r="J3460" s="28">
        <v>284887.5</v>
      </c>
    </row>
    <row r="3461" spans="1:10" x14ac:dyDescent="0.25">
      <c r="A3461"/>
      <c r="B3461" s="17"/>
      <c r="C3461" s="19">
        <v>2017</v>
      </c>
      <c r="D3461" s="10">
        <v>2022985.8</v>
      </c>
      <c r="E3461" s="33" t="s">
        <v>1867</v>
      </c>
      <c r="F3461" s="33" t="s">
        <v>1867</v>
      </c>
      <c r="G3461" s="10">
        <v>1664670.2</v>
      </c>
      <c r="H3461" s="11" t="s">
        <v>1867</v>
      </c>
      <c r="I3461" s="11" t="s">
        <v>1867</v>
      </c>
      <c r="J3461" s="28">
        <v>322511</v>
      </c>
    </row>
    <row r="3462" spans="1:10" x14ac:dyDescent="0.25">
      <c r="A3462"/>
      <c r="B3462" s="17"/>
      <c r="C3462" s="19">
        <v>2018</v>
      </c>
      <c r="D3462" s="10">
        <v>2262364.6</v>
      </c>
      <c r="E3462" s="30" t="s">
        <v>1867</v>
      </c>
      <c r="F3462" s="30" t="s">
        <v>1867</v>
      </c>
      <c r="G3462" s="10">
        <v>3473329.1999999997</v>
      </c>
      <c r="H3462" s="11" t="s">
        <v>1867</v>
      </c>
      <c r="I3462" s="11" t="s">
        <v>1867</v>
      </c>
      <c r="J3462" s="28">
        <v>381988.3</v>
      </c>
    </row>
    <row r="3463" spans="1:10" x14ac:dyDescent="0.25">
      <c r="A3463" s="22" t="s">
        <v>1195</v>
      </c>
      <c r="B3463" s="17" t="s">
        <v>1196</v>
      </c>
      <c r="C3463" s="19">
        <v>2013</v>
      </c>
      <c r="D3463" s="10">
        <v>2337158.4</v>
      </c>
      <c r="E3463" s="10">
        <v>2198911.7000000002</v>
      </c>
      <c r="F3463" s="10">
        <v>3098201.5</v>
      </c>
      <c r="G3463" s="10">
        <v>615086</v>
      </c>
      <c r="H3463" s="11" t="s">
        <v>147</v>
      </c>
      <c r="I3463" s="28">
        <v>31031.7</v>
      </c>
      <c r="J3463" s="28">
        <v>23341</v>
      </c>
    </row>
    <row r="3464" spans="1:10" x14ac:dyDescent="0.25">
      <c r="A3464"/>
      <c r="B3464" s="17"/>
      <c r="C3464" s="19">
        <v>2014</v>
      </c>
      <c r="D3464" s="29" t="s">
        <v>1867</v>
      </c>
      <c r="E3464" s="29" t="s">
        <v>1867</v>
      </c>
      <c r="F3464" s="10">
        <v>1871504.9999999998</v>
      </c>
      <c r="G3464" s="10">
        <v>840616.7</v>
      </c>
      <c r="H3464" s="11" t="s">
        <v>147</v>
      </c>
      <c r="I3464" s="28">
        <v>44590.7</v>
      </c>
      <c r="J3464" s="28">
        <v>44320.1</v>
      </c>
    </row>
    <row r="3465" spans="1:10" x14ac:dyDescent="0.25">
      <c r="A3465"/>
      <c r="B3465" s="17"/>
      <c r="C3465" s="19">
        <v>2015</v>
      </c>
      <c r="D3465" s="33" t="s">
        <v>1867</v>
      </c>
      <c r="E3465" s="33" t="s">
        <v>1867</v>
      </c>
      <c r="F3465" s="10">
        <v>1196860.0999999999</v>
      </c>
      <c r="G3465" s="10">
        <v>585503.4</v>
      </c>
      <c r="H3465" s="11" t="s">
        <v>147</v>
      </c>
      <c r="I3465" s="28">
        <v>77115.899999999994</v>
      </c>
      <c r="J3465" s="28">
        <v>77115.899999999994</v>
      </c>
    </row>
    <row r="3466" spans="1:10" x14ac:dyDescent="0.25">
      <c r="A3466"/>
      <c r="B3466" s="17"/>
      <c r="C3466" s="19">
        <v>2016</v>
      </c>
      <c r="D3466" s="10">
        <v>1028229.8</v>
      </c>
      <c r="E3466" s="10">
        <v>2906906.4</v>
      </c>
      <c r="F3466" s="10">
        <v>1001766.4</v>
      </c>
      <c r="G3466" s="10">
        <v>353621</v>
      </c>
      <c r="H3466" s="11" t="s">
        <v>147</v>
      </c>
      <c r="I3466" s="28">
        <v>95500.800000000003</v>
      </c>
      <c r="J3466" s="28">
        <v>94888</v>
      </c>
    </row>
    <row r="3467" spans="1:10" x14ac:dyDescent="0.25">
      <c r="A3467"/>
      <c r="B3467" s="17"/>
      <c r="C3467" s="19">
        <v>2017</v>
      </c>
      <c r="D3467" s="10">
        <v>3262556.2</v>
      </c>
      <c r="E3467" s="10">
        <v>2272841.2000000002</v>
      </c>
      <c r="F3467" s="10">
        <v>2426580</v>
      </c>
      <c r="G3467" s="10">
        <v>897223.3</v>
      </c>
      <c r="H3467" s="11" t="s">
        <v>147</v>
      </c>
      <c r="I3467" s="28">
        <v>159418.29999999999</v>
      </c>
      <c r="J3467" s="28">
        <v>132292</v>
      </c>
    </row>
    <row r="3468" spans="1:10" x14ac:dyDescent="0.25">
      <c r="A3468"/>
      <c r="B3468" s="17"/>
      <c r="C3468" s="19">
        <v>2018</v>
      </c>
      <c r="D3468" s="30" t="s">
        <v>1867</v>
      </c>
      <c r="E3468" s="30" t="s">
        <v>1867</v>
      </c>
      <c r="F3468" s="10">
        <v>2667518.4</v>
      </c>
      <c r="G3468" s="10">
        <v>1053825.6000000001</v>
      </c>
      <c r="H3468" s="11" t="s">
        <v>147</v>
      </c>
      <c r="I3468" s="28">
        <v>179048.3</v>
      </c>
      <c r="J3468" s="28">
        <v>154251.70000000001</v>
      </c>
    </row>
    <row r="3469" spans="1:10" x14ac:dyDescent="0.25">
      <c r="A3469" s="22" t="s">
        <v>1197</v>
      </c>
      <c r="B3469" s="17" t="s">
        <v>1198</v>
      </c>
      <c r="C3469" s="19">
        <v>2013</v>
      </c>
      <c r="D3469" s="34" t="s">
        <v>1867</v>
      </c>
      <c r="E3469" s="10">
        <v>3323806.6</v>
      </c>
      <c r="F3469" s="34" t="s">
        <v>1867</v>
      </c>
      <c r="G3469" s="10">
        <v>2618927.1</v>
      </c>
      <c r="H3469" s="11" t="s">
        <v>1867</v>
      </c>
      <c r="I3469" s="11" t="s">
        <v>1867</v>
      </c>
      <c r="J3469" s="28">
        <v>646422.4</v>
      </c>
    </row>
    <row r="3470" spans="1:10" x14ac:dyDescent="0.25">
      <c r="A3470"/>
      <c r="B3470" s="17"/>
      <c r="C3470" s="19">
        <v>2014</v>
      </c>
      <c r="D3470" s="29" t="s">
        <v>1867</v>
      </c>
      <c r="E3470" s="10">
        <v>2758181.6</v>
      </c>
      <c r="F3470" s="10">
        <v>9263345</v>
      </c>
      <c r="G3470" s="10">
        <v>5019215.4000000004</v>
      </c>
      <c r="H3470" s="29" t="s">
        <v>1867</v>
      </c>
      <c r="I3470" s="28">
        <v>1484014.5</v>
      </c>
      <c r="J3470" s="28">
        <v>1379423.1</v>
      </c>
    </row>
    <row r="3471" spans="1:10" x14ac:dyDescent="0.25">
      <c r="A3471"/>
      <c r="B3471" s="17"/>
      <c r="C3471" s="19">
        <v>2015</v>
      </c>
      <c r="D3471" s="30" t="s">
        <v>1868</v>
      </c>
      <c r="E3471" s="10">
        <v>5334021.0999999996</v>
      </c>
      <c r="F3471" s="10">
        <v>8315755.5999999996</v>
      </c>
      <c r="G3471" s="10">
        <v>4902105</v>
      </c>
      <c r="H3471" s="28">
        <v>38491.1</v>
      </c>
      <c r="I3471" s="28">
        <v>2592129.2999999998</v>
      </c>
      <c r="J3471" s="28">
        <v>2433140.7999999998</v>
      </c>
    </row>
    <row r="3472" spans="1:10" x14ac:dyDescent="0.25">
      <c r="A3472"/>
      <c r="B3472" s="17"/>
      <c r="C3472" s="19">
        <v>2016</v>
      </c>
      <c r="D3472" s="30" t="s">
        <v>1868</v>
      </c>
      <c r="E3472" s="11" t="s">
        <v>1867</v>
      </c>
      <c r="F3472" s="33" t="s">
        <v>1867</v>
      </c>
      <c r="G3472" s="10">
        <v>5390084.0999999996</v>
      </c>
      <c r="H3472" s="11" t="s">
        <v>1867</v>
      </c>
      <c r="I3472" s="11" t="s">
        <v>1867</v>
      </c>
      <c r="J3472" s="28">
        <v>3520060.1</v>
      </c>
    </row>
    <row r="3473" spans="1:10" x14ac:dyDescent="0.25">
      <c r="A3473"/>
      <c r="B3473" s="17"/>
      <c r="C3473" s="19">
        <v>2017</v>
      </c>
      <c r="D3473" s="30" t="s">
        <v>1868</v>
      </c>
      <c r="E3473" s="10">
        <v>7112601.5999999996</v>
      </c>
      <c r="F3473" s="10">
        <v>12889471.899999999</v>
      </c>
      <c r="G3473" s="10">
        <v>7399618.1999999993</v>
      </c>
      <c r="H3473" s="28">
        <v>126754.3</v>
      </c>
      <c r="I3473" s="28">
        <v>4621878.3</v>
      </c>
      <c r="J3473" s="28">
        <v>4306543.5999999996</v>
      </c>
    </row>
    <row r="3474" spans="1:10" x14ac:dyDescent="0.25">
      <c r="A3474"/>
      <c r="B3474" s="17"/>
      <c r="C3474" s="19">
        <v>2018</v>
      </c>
      <c r="D3474" s="30" t="s">
        <v>1867</v>
      </c>
      <c r="E3474" s="10">
        <v>10372622.700000001</v>
      </c>
      <c r="F3474" s="10">
        <v>15022966.5</v>
      </c>
      <c r="G3474" s="10">
        <v>8952870.3000000007</v>
      </c>
      <c r="H3474" s="30" t="s">
        <v>1867</v>
      </c>
      <c r="I3474" s="28">
        <v>5158610.7</v>
      </c>
      <c r="J3474" s="28">
        <v>4767935</v>
      </c>
    </row>
    <row r="3475" spans="1:10" x14ac:dyDescent="0.25">
      <c r="A3475" s="22" t="s">
        <v>1199</v>
      </c>
      <c r="B3475" s="17" t="s">
        <v>1200</v>
      </c>
      <c r="C3475" s="19">
        <v>2013</v>
      </c>
      <c r="D3475" s="30" t="s">
        <v>1868</v>
      </c>
      <c r="E3475" s="10">
        <v>241944.1</v>
      </c>
      <c r="F3475" s="10">
        <v>1067642.5</v>
      </c>
      <c r="G3475" s="10">
        <v>466499.7</v>
      </c>
      <c r="H3475" s="11" t="s">
        <v>147</v>
      </c>
      <c r="I3475" s="28">
        <v>80876.3</v>
      </c>
      <c r="J3475" s="28">
        <v>80876.3</v>
      </c>
    </row>
    <row r="3476" spans="1:10" x14ac:dyDescent="0.25">
      <c r="A3476" s="22" t="s">
        <v>1201</v>
      </c>
      <c r="B3476" s="17"/>
      <c r="C3476" s="19">
        <v>2014</v>
      </c>
      <c r="D3476" s="30" t="s">
        <v>1868</v>
      </c>
      <c r="E3476" s="10">
        <v>201878.1</v>
      </c>
      <c r="F3476" s="10">
        <v>1887289.7</v>
      </c>
      <c r="G3476" s="10">
        <v>1066374.2</v>
      </c>
      <c r="H3476" s="11" t="s">
        <v>147</v>
      </c>
      <c r="I3476" s="28">
        <v>186972.7</v>
      </c>
      <c r="J3476" s="28">
        <v>169666.1</v>
      </c>
    </row>
    <row r="3477" spans="1:10" x14ac:dyDescent="0.25">
      <c r="A3477"/>
      <c r="B3477" s="17"/>
      <c r="C3477" s="19">
        <v>2015</v>
      </c>
      <c r="D3477" s="30" t="s">
        <v>1868</v>
      </c>
      <c r="E3477" s="10">
        <v>282164.30000000005</v>
      </c>
      <c r="F3477" s="10">
        <v>1686933.1</v>
      </c>
      <c r="G3477" s="10">
        <v>870450</v>
      </c>
      <c r="H3477" s="11" t="s">
        <v>147</v>
      </c>
      <c r="I3477" s="28">
        <v>372205.5</v>
      </c>
      <c r="J3477" s="28">
        <v>319765.5</v>
      </c>
    </row>
    <row r="3478" spans="1:10" x14ac:dyDescent="0.25">
      <c r="A3478"/>
      <c r="B3478" s="17"/>
      <c r="C3478" s="19">
        <v>2016</v>
      </c>
      <c r="D3478" s="30" t="s">
        <v>1868</v>
      </c>
      <c r="E3478" s="10">
        <v>697986.9</v>
      </c>
      <c r="F3478" s="10">
        <v>1766926.3</v>
      </c>
      <c r="G3478" s="10">
        <v>895578.3</v>
      </c>
      <c r="H3478" s="11" t="s">
        <v>147</v>
      </c>
      <c r="I3478" s="28">
        <v>490253.5</v>
      </c>
      <c r="J3478" s="28">
        <v>433687.6</v>
      </c>
    </row>
    <row r="3479" spans="1:10" x14ac:dyDescent="0.25">
      <c r="A3479"/>
      <c r="B3479" s="17"/>
      <c r="C3479" s="19">
        <v>2017</v>
      </c>
      <c r="D3479" s="30" t="s">
        <v>1868</v>
      </c>
      <c r="E3479" s="10">
        <v>921753.4</v>
      </c>
      <c r="F3479" s="10">
        <v>2439590.2999999998</v>
      </c>
      <c r="G3479" s="10">
        <v>1233682.3999999999</v>
      </c>
      <c r="H3479" s="11" t="s">
        <v>147</v>
      </c>
      <c r="I3479" s="28">
        <v>554252.6</v>
      </c>
      <c r="J3479" s="28">
        <v>553436.69999999995</v>
      </c>
    </row>
    <row r="3480" spans="1:10" x14ac:dyDescent="0.25">
      <c r="A3480"/>
      <c r="B3480" s="17"/>
      <c r="C3480" s="19">
        <v>2018</v>
      </c>
      <c r="D3480" s="30" t="s">
        <v>1868</v>
      </c>
      <c r="E3480" s="10">
        <v>1271724</v>
      </c>
      <c r="F3480" s="10">
        <v>3405536.3</v>
      </c>
      <c r="G3480" s="10">
        <v>2056570.0999999999</v>
      </c>
      <c r="H3480" s="11" t="s">
        <v>147</v>
      </c>
      <c r="I3480" s="28">
        <v>615112.69999999995</v>
      </c>
      <c r="J3480" s="28">
        <v>606297.69999999995</v>
      </c>
    </row>
    <row r="3481" spans="1:10" x14ac:dyDescent="0.25">
      <c r="A3481" s="22" t="s">
        <v>1202</v>
      </c>
      <c r="B3481" s="17" t="s">
        <v>1203</v>
      </c>
      <c r="C3481" s="19">
        <v>2013</v>
      </c>
      <c r="D3481" s="10">
        <v>463369.8</v>
      </c>
      <c r="E3481" s="10">
        <v>3981223.9</v>
      </c>
      <c r="F3481" s="10">
        <v>3291371.9</v>
      </c>
      <c r="G3481" s="10">
        <v>926735.6</v>
      </c>
      <c r="H3481" s="11" t="s">
        <v>147</v>
      </c>
      <c r="I3481" s="28">
        <v>78352.399999999994</v>
      </c>
      <c r="J3481" s="28">
        <v>70239.199999999997</v>
      </c>
    </row>
    <row r="3482" spans="1:10" x14ac:dyDescent="0.25">
      <c r="A3482"/>
      <c r="B3482" s="17"/>
      <c r="C3482" s="19">
        <v>2014</v>
      </c>
      <c r="D3482" s="10">
        <v>2365728.5</v>
      </c>
      <c r="E3482" s="10">
        <v>6330486.9000000004</v>
      </c>
      <c r="F3482" s="10">
        <v>5212321.1999999993</v>
      </c>
      <c r="G3482" s="10">
        <v>1984280.1</v>
      </c>
      <c r="H3482" s="11" t="s">
        <v>147</v>
      </c>
      <c r="I3482" s="28">
        <v>180034.6</v>
      </c>
      <c r="J3482" s="28">
        <v>148387.5</v>
      </c>
    </row>
    <row r="3483" spans="1:10" x14ac:dyDescent="0.25">
      <c r="A3483"/>
      <c r="B3483" s="17"/>
      <c r="C3483" s="19">
        <v>2015</v>
      </c>
      <c r="D3483" s="10">
        <v>3407091.7</v>
      </c>
      <c r="E3483" s="33" t="s">
        <v>1867</v>
      </c>
      <c r="F3483" s="33" t="s">
        <v>1867</v>
      </c>
      <c r="G3483" s="10">
        <v>1810601.6</v>
      </c>
      <c r="H3483" s="11" t="s">
        <v>1867</v>
      </c>
      <c r="I3483" s="11" t="s">
        <v>1867</v>
      </c>
      <c r="J3483" s="28">
        <v>314874</v>
      </c>
    </row>
    <row r="3484" spans="1:10" x14ac:dyDescent="0.25">
      <c r="A3484"/>
      <c r="B3484" s="17"/>
      <c r="C3484" s="19">
        <v>2016</v>
      </c>
      <c r="D3484" s="10">
        <v>7720703.2999999998</v>
      </c>
      <c r="E3484" s="11" t="s">
        <v>1867</v>
      </c>
      <c r="F3484" s="33" t="s">
        <v>1867</v>
      </c>
      <c r="G3484" s="10">
        <v>1427046.3999999999</v>
      </c>
      <c r="H3484" s="11" t="s">
        <v>1867</v>
      </c>
      <c r="I3484" s="11" t="s">
        <v>1867</v>
      </c>
      <c r="J3484" s="28">
        <v>396777</v>
      </c>
    </row>
    <row r="3485" spans="1:10" x14ac:dyDescent="0.25">
      <c r="A3485"/>
      <c r="B3485" s="17"/>
      <c r="C3485" s="19">
        <v>2017</v>
      </c>
      <c r="D3485" s="10">
        <v>4389503.4000000004</v>
      </c>
      <c r="E3485" s="33" t="s">
        <v>1867</v>
      </c>
      <c r="F3485" s="33" t="s">
        <v>1867</v>
      </c>
      <c r="G3485" s="10">
        <v>2221046.7999999998</v>
      </c>
      <c r="H3485" s="11" t="s">
        <v>1867</v>
      </c>
      <c r="I3485" s="11" t="s">
        <v>1867</v>
      </c>
      <c r="J3485" s="28">
        <v>484790.6</v>
      </c>
    </row>
    <row r="3486" spans="1:10" x14ac:dyDescent="0.25">
      <c r="A3486"/>
      <c r="B3486" s="17"/>
      <c r="C3486" s="19">
        <v>2018</v>
      </c>
      <c r="D3486" s="10">
        <v>9593063.3000000007</v>
      </c>
      <c r="E3486" s="30" t="s">
        <v>1867</v>
      </c>
      <c r="F3486" s="30" t="s">
        <v>1867</v>
      </c>
      <c r="G3486" s="10">
        <v>3831111.3</v>
      </c>
      <c r="H3486" s="11" t="s">
        <v>1867</v>
      </c>
      <c r="I3486" s="11" t="s">
        <v>1867</v>
      </c>
      <c r="J3486" s="28">
        <v>509859</v>
      </c>
    </row>
    <row r="3487" spans="1:10" x14ac:dyDescent="0.25">
      <c r="A3487" s="22" t="s">
        <v>1204</v>
      </c>
      <c r="B3487" s="17" t="s">
        <v>1205</v>
      </c>
      <c r="C3487" s="19">
        <v>2013</v>
      </c>
      <c r="D3487" s="30" t="s">
        <v>1868</v>
      </c>
      <c r="E3487" s="10">
        <v>285679.3</v>
      </c>
      <c r="F3487" s="10">
        <v>418955</v>
      </c>
      <c r="G3487" s="10">
        <v>275604</v>
      </c>
      <c r="H3487" s="11" t="s">
        <v>147</v>
      </c>
      <c r="I3487" s="28">
        <v>16505.900000000001</v>
      </c>
      <c r="J3487" s="28">
        <v>16291.8</v>
      </c>
    </row>
    <row r="3488" spans="1:10" x14ac:dyDescent="0.25">
      <c r="A3488"/>
      <c r="B3488" s="17"/>
      <c r="C3488" s="19">
        <v>2014</v>
      </c>
      <c r="D3488" s="30" t="s">
        <v>1868</v>
      </c>
      <c r="E3488" s="10">
        <v>1047300.9</v>
      </c>
      <c r="F3488" s="10">
        <v>650710.20000000007</v>
      </c>
      <c r="G3488" s="10">
        <v>193531.6</v>
      </c>
      <c r="H3488" s="11" t="s">
        <v>147</v>
      </c>
      <c r="I3488" s="28">
        <v>36196.400000000001</v>
      </c>
      <c r="J3488" s="28">
        <v>29466</v>
      </c>
    </row>
    <row r="3489" spans="1:10" x14ac:dyDescent="0.25">
      <c r="A3489"/>
      <c r="B3489" s="17"/>
      <c r="C3489" s="19">
        <v>2015</v>
      </c>
      <c r="D3489" s="30" t="s">
        <v>1868</v>
      </c>
      <c r="E3489" s="10">
        <v>809939.4</v>
      </c>
      <c r="F3489" s="10">
        <v>532113.80000000005</v>
      </c>
      <c r="G3489" s="10">
        <v>208040.9</v>
      </c>
      <c r="H3489" s="11" t="s">
        <v>147</v>
      </c>
      <c r="I3489" s="28">
        <v>52692.1</v>
      </c>
      <c r="J3489" s="28">
        <v>52692.1</v>
      </c>
    </row>
    <row r="3490" spans="1:10" x14ac:dyDescent="0.25">
      <c r="A3490"/>
      <c r="B3490" s="17"/>
      <c r="C3490" s="19">
        <v>2016</v>
      </c>
      <c r="D3490" s="30" t="s">
        <v>1868</v>
      </c>
      <c r="E3490" s="10">
        <v>310462.90000000002</v>
      </c>
      <c r="F3490" s="10">
        <v>556902.19999999995</v>
      </c>
      <c r="G3490" s="10">
        <v>171873.5</v>
      </c>
      <c r="H3490" s="11" t="s">
        <v>147</v>
      </c>
      <c r="I3490" s="28">
        <v>87950</v>
      </c>
      <c r="J3490" s="28">
        <v>87950</v>
      </c>
    </row>
    <row r="3491" spans="1:10" x14ac:dyDescent="0.25">
      <c r="A3491"/>
      <c r="B3491" s="17"/>
      <c r="C3491" s="19">
        <v>2017</v>
      </c>
      <c r="D3491" s="30" t="s">
        <v>1868</v>
      </c>
      <c r="E3491" s="10">
        <v>487038.2</v>
      </c>
      <c r="F3491" s="10">
        <v>807228.5</v>
      </c>
      <c r="G3491" s="10">
        <v>355424.7</v>
      </c>
      <c r="H3491" s="11" t="s">
        <v>147</v>
      </c>
      <c r="I3491" s="28">
        <v>105616.4</v>
      </c>
      <c r="J3491" s="28">
        <v>103331.5</v>
      </c>
    </row>
    <row r="3492" spans="1:10" x14ac:dyDescent="0.25">
      <c r="A3492"/>
      <c r="B3492" s="17"/>
      <c r="C3492" s="19">
        <v>2018</v>
      </c>
      <c r="D3492" s="30" t="s">
        <v>1868</v>
      </c>
      <c r="E3492" s="10">
        <v>593195.30000000005</v>
      </c>
      <c r="F3492" s="10">
        <v>1039797.1</v>
      </c>
      <c r="G3492" s="10">
        <v>520989.5</v>
      </c>
      <c r="H3492" s="11" t="s">
        <v>147</v>
      </c>
      <c r="I3492" s="28">
        <v>119732</v>
      </c>
      <c r="J3492" s="28">
        <v>118742.39999999999</v>
      </c>
    </row>
    <row r="3493" spans="1:10" x14ac:dyDescent="0.25">
      <c r="A3493" s="22" t="s">
        <v>1206</v>
      </c>
      <c r="B3493" s="17" t="s">
        <v>1207</v>
      </c>
      <c r="C3493" s="19">
        <v>2013</v>
      </c>
      <c r="D3493" s="30" t="s">
        <v>1868</v>
      </c>
      <c r="E3493" s="10">
        <v>2938235.1</v>
      </c>
      <c r="F3493" s="10">
        <v>1566682.2</v>
      </c>
      <c r="G3493" s="10">
        <v>190651.6</v>
      </c>
      <c r="H3493" s="11" t="s">
        <v>147</v>
      </c>
      <c r="I3493" s="28">
        <v>13219.5</v>
      </c>
      <c r="J3493" s="28">
        <v>12762.4</v>
      </c>
    </row>
    <row r="3494" spans="1:10" x14ac:dyDescent="0.25">
      <c r="A3494"/>
      <c r="B3494" s="17"/>
      <c r="C3494" s="19">
        <v>2014</v>
      </c>
      <c r="D3494" s="30" t="s">
        <v>1868</v>
      </c>
      <c r="E3494" s="10">
        <v>126805.3</v>
      </c>
      <c r="F3494" s="10">
        <v>1138238</v>
      </c>
      <c r="G3494" s="10">
        <v>327635.20000000001</v>
      </c>
      <c r="H3494" s="11" t="s">
        <v>147</v>
      </c>
      <c r="I3494" s="28">
        <v>38805.5</v>
      </c>
      <c r="J3494" s="28">
        <v>38324</v>
      </c>
    </row>
    <row r="3495" spans="1:10" x14ac:dyDescent="0.25">
      <c r="A3495"/>
      <c r="B3495" s="17"/>
      <c r="C3495" s="19">
        <v>2015</v>
      </c>
      <c r="D3495" s="30" t="s">
        <v>1868</v>
      </c>
      <c r="E3495" s="10">
        <v>2302779.9</v>
      </c>
      <c r="F3495" s="10">
        <v>983874.1</v>
      </c>
      <c r="G3495" s="10">
        <v>293828.59999999998</v>
      </c>
      <c r="H3495" s="11" t="s">
        <v>147</v>
      </c>
      <c r="I3495" s="28">
        <v>69429.399999999994</v>
      </c>
      <c r="J3495" s="28">
        <v>68710.399999999994</v>
      </c>
    </row>
    <row r="3496" spans="1:10" x14ac:dyDescent="0.25">
      <c r="A3496"/>
      <c r="B3496" s="17"/>
      <c r="C3496" s="19">
        <v>2016</v>
      </c>
      <c r="D3496" s="30" t="s">
        <v>1868</v>
      </c>
      <c r="E3496" s="10">
        <v>1825015.2</v>
      </c>
      <c r="F3496" s="10">
        <v>472991.9</v>
      </c>
      <c r="G3496" s="10">
        <v>250544.3</v>
      </c>
      <c r="H3496" s="11" t="s">
        <v>147</v>
      </c>
      <c r="I3496" s="28">
        <v>153229.1</v>
      </c>
      <c r="J3496" s="28">
        <v>152319.9</v>
      </c>
    </row>
    <row r="3497" spans="1:10" x14ac:dyDescent="0.25">
      <c r="A3497"/>
      <c r="B3497" s="17"/>
      <c r="C3497" s="19">
        <v>2017</v>
      </c>
      <c r="D3497" s="30" t="s">
        <v>1868</v>
      </c>
      <c r="E3497" s="10">
        <v>4515274.0999999996</v>
      </c>
      <c r="F3497" s="10">
        <v>755414.7</v>
      </c>
      <c r="G3497" s="10">
        <v>421747.69999999995</v>
      </c>
      <c r="H3497" s="11" t="s">
        <v>147</v>
      </c>
      <c r="I3497" s="28">
        <v>250611</v>
      </c>
      <c r="J3497" s="28">
        <v>242915.8</v>
      </c>
    </row>
    <row r="3498" spans="1:10" x14ac:dyDescent="0.25">
      <c r="A3498"/>
      <c r="B3498" s="17"/>
      <c r="C3498" s="19">
        <v>2018</v>
      </c>
      <c r="D3498" s="30" t="s">
        <v>1868</v>
      </c>
      <c r="E3498" s="10">
        <v>3908995.8</v>
      </c>
      <c r="F3498" s="10">
        <v>2051149.4</v>
      </c>
      <c r="G3498" s="10">
        <v>772741.7</v>
      </c>
      <c r="H3498" s="11" t="s">
        <v>147</v>
      </c>
      <c r="I3498" s="28">
        <v>254157</v>
      </c>
      <c r="J3498" s="28">
        <v>251132.9</v>
      </c>
    </row>
    <row r="3499" spans="1:10" x14ac:dyDescent="0.25">
      <c r="A3499" s="21" t="s">
        <v>1208</v>
      </c>
      <c r="B3499" s="17" t="s">
        <v>1209</v>
      </c>
      <c r="C3499" s="19">
        <v>2013</v>
      </c>
      <c r="D3499" s="10">
        <v>1252122.5</v>
      </c>
      <c r="E3499" s="10">
        <v>36214493.400000006</v>
      </c>
      <c r="F3499" s="10">
        <v>14643761.5</v>
      </c>
      <c r="G3499" s="10">
        <v>4672141.3000000007</v>
      </c>
      <c r="H3499" s="28">
        <v>63489.2</v>
      </c>
      <c r="I3499" s="28">
        <v>1355303.2</v>
      </c>
      <c r="J3499" s="28">
        <v>1228995.5</v>
      </c>
    </row>
    <row r="3500" spans="1:10" x14ac:dyDescent="0.25">
      <c r="A3500"/>
      <c r="B3500" s="17"/>
      <c r="C3500" s="19">
        <v>2014</v>
      </c>
      <c r="D3500" s="10">
        <v>7912598.2999999998</v>
      </c>
      <c r="E3500" s="10">
        <v>31458334.800000001</v>
      </c>
      <c r="F3500" s="10">
        <v>22943108.800000001</v>
      </c>
      <c r="G3500" s="10">
        <v>10759811.800000001</v>
      </c>
      <c r="H3500" s="28">
        <v>65722.600000000006</v>
      </c>
      <c r="I3500" s="28">
        <v>2686778.3</v>
      </c>
      <c r="J3500" s="28">
        <v>2457044.2000000002</v>
      </c>
    </row>
    <row r="3501" spans="1:10" x14ac:dyDescent="0.25">
      <c r="A3501"/>
      <c r="B3501" s="17"/>
      <c r="C3501" s="19">
        <v>2015</v>
      </c>
      <c r="D3501" s="10">
        <v>16074016.9</v>
      </c>
      <c r="E3501" s="10">
        <v>20869830.800000001</v>
      </c>
      <c r="F3501" s="10">
        <v>21160746.899999999</v>
      </c>
      <c r="G3501" s="10">
        <v>10487345.199999999</v>
      </c>
      <c r="H3501" s="28">
        <v>121067.8</v>
      </c>
      <c r="I3501" s="28">
        <v>4390399.3</v>
      </c>
      <c r="J3501" s="28">
        <v>4235627.0999999996</v>
      </c>
    </row>
    <row r="3502" spans="1:10" x14ac:dyDescent="0.25">
      <c r="A3502"/>
      <c r="B3502" s="17"/>
      <c r="C3502" s="19">
        <v>2016</v>
      </c>
      <c r="D3502" s="10">
        <v>12280147.199999999</v>
      </c>
      <c r="E3502" s="10">
        <v>28436670.800000001</v>
      </c>
      <c r="F3502" s="10">
        <v>22333492.900000002</v>
      </c>
      <c r="G3502" s="10">
        <v>9855802.2000000011</v>
      </c>
      <c r="H3502" s="28">
        <v>427380.2</v>
      </c>
      <c r="I3502" s="28">
        <v>6420361.7999999998</v>
      </c>
      <c r="J3502" s="28">
        <v>6196411.9000000004</v>
      </c>
    </row>
    <row r="3503" spans="1:10" x14ac:dyDescent="0.25">
      <c r="A3503"/>
      <c r="B3503" s="17"/>
      <c r="C3503" s="19">
        <v>2017</v>
      </c>
      <c r="D3503" s="10">
        <v>17805842.899999999</v>
      </c>
      <c r="E3503" s="10">
        <v>36633401.600000001</v>
      </c>
      <c r="F3503" s="10">
        <v>31519775.399999999</v>
      </c>
      <c r="G3503" s="10">
        <v>14545792.399999999</v>
      </c>
      <c r="H3503" s="28">
        <v>556508.9</v>
      </c>
      <c r="I3503" s="28">
        <v>7837276</v>
      </c>
      <c r="J3503" s="28">
        <v>7486579.0999999996</v>
      </c>
    </row>
    <row r="3504" spans="1:10" x14ac:dyDescent="0.25">
      <c r="A3504"/>
      <c r="B3504" s="17"/>
      <c r="C3504" s="19">
        <v>2018</v>
      </c>
      <c r="D3504" s="10">
        <v>12297905.199999999</v>
      </c>
      <c r="E3504" s="10">
        <v>71301605.400000006</v>
      </c>
      <c r="F3504" s="10">
        <v>35208886.5</v>
      </c>
      <c r="G3504" s="10">
        <v>19452747.300000001</v>
      </c>
      <c r="H3504" s="28">
        <v>656468</v>
      </c>
      <c r="I3504" s="28">
        <v>9334461.8000000007</v>
      </c>
      <c r="J3504" s="28">
        <v>8889229.4000000004</v>
      </c>
    </row>
    <row r="3505" spans="1:10" x14ac:dyDescent="0.25">
      <c r="A3505" s="22" t="s">
        <v>1208</v>
      </c>
      <c r="B3505" s="17" t="s">
        <v>1210</v>
      </c>
      <c r="C3505" s="19">
        <v>2013</v>
      </c>
      <c r="D3505" s="10">
        <v>1252122.5</v>
      </c>
      <c r="E3505" s="10">
        <v>36214493.400000006</v>
      </c>
      <c r="F3505" s="10">
        <v>14643761.5</v>
      </c>
      <c r="G3505" s="10">
        <v>4672141.3000000007</v>
      </c>
      <c r="H3505" s="28">
        <v>63489.2</v>
      </c>
      <c r="I3505" s="28">
        <v>1355303.2</v>
      </c>
      <c r="J3505" s="28">
        <v>1228995.5</v>
      </c>
    </row>
    <row r="3506" spans="1:10" x14ac:dyDescent="0.25">
      <c r="A3506"/>
      <c r="B3506" s="17"/>
      <c r="C3506" s="19">
        <v>2014</v>
      </c>
      <c r="D3506" s="10">
        <v>7912598.2999999998</v>
      </c>
      <c r="E3506" s="10">
        <v>31458334.800000001</v>
      </c>
      <c r="F3506" s="10">
        <v>22943108.800000001</v>
      </c>
      <c r="G3506" s="10">
        <v>10759811.800000001</v>
      </c>
      <c r="H3506" s="28">
        <v>65722.600000000006</v>
      </c>
      <c r="I3506" s="28">
        <v>2686778.3</v>
      </c>
      <c r="J3506" s="28">
        <v>2457044.2000000002</v>
      </c>
    </row>
    <row r="3507" spans="1:10" x14ac:dyDescent="0.25">
      <c r="A3507"/>
      <c r="B3507" s="17"/>
      <c r="C3507" s="19">
        <v>2015</v>
      </c>
      <c r="D3507" s="10">
        <v>16074016.9</v>
      </c>
      <c r="E3507" s="10">
        <v>20869830.800000001</v>
      </c>
      <c r="F3507" s="10">
        <v>21160746.899999999</v>
      </c>
      <c r="G3507" s="10">
        <v>10487345.199999999</v>
      </c>
      <c r="H3507" s="28">
        <v>121067.8</v>
      </c>
      <c r="I3507" s="28">
        <v>4390399.3</v>
      </c>
      <c r="J3507" s="28">
        <v>4235627.0999999996</v>
      </c>
    </row>
    <row r="3508" spans="1:10" x14ac:dyDescent="0.25">
      <c r="A3508"/>
      <c r="B3508" s="17"/>
      <c r="C3508" s="19">
        <v>2016</v>
      </c>
      <c r="D3508" s="10">
        <v>12280147.199999999</v>
      </c>
      <c r="E3508" s="10">
        <v>28436670.800000001</v>
      </c>
      <c r="F3508" s="10">
        <v>22333492.900000002</v>
      </c>
      <c r="G3508" s="10">
        <v>9855802.2000000011</v>
      </c>
      <c r="H3508" s="28">
        <v>427380.2</v>
      </c>
      <c r="I3508" s="28">
        <v>6420361.7999999998</v>
      </c>
      <c r="J3508" s="28">
        <v>6196411.9000000004</v>
      </c>
    </row>
    <row r="3509" spans="1:10" x14ac:dyDescent="0.25">
      <c r="A3509"/>
      <c r="B3509" s="17"/>
      <c r="C3509" s="19">
        <v>2017</v>
      </c>
      <c r="D3509" s="10">
        <v>17805842.899999999</v>
      </c>
      <c r="E3509" s="10">
        <v>36633401.600000001</v>
      </c>
      <c r="F3509" s="10">
        <v>31519775.399999999</v>
      </c>
      <c r="G3509" s="10">
        <v>14545792.399999999</v>
      </c>
      <c r="H3509" s="28">
        <v>556508.9</v>
      </c>
      <c r="I3509" s="28">
        <v>7837276</v>
      </c>
      <c r="J3509" s="28">
        <v>7486579.0999999996</v>
      </c>
    </row>
    <row r="3510" spans="1:10" x14ac:dyDescent="0.25">
      <c r="A3510"/>
      <c r="B3510" s="17"/>
      <c r="C3510" s="19">
        <v>2018</v>
      </c>
      <c r="D3510" s="10">
        <v>12297905.199999999</v>
      </c>
      <c r="E3510" s="10">
        <v>71301605.400000006</v>
      </c>
      <c r="F3510" s="10">
        <v>35208886.5</v>
      </c>
      <c r="G3510" s="10">
        <v>19452747.300000001</v>
      </c>
      <c r="H3510" s="28">
        <v>656468</v>
      </c>
      <c r="I3510" s="28">
        <v>9334461.8000000007</v>
      </c>
      <c r="J3510" s="28">
        <v>8889229.4000000004</v>
      </c>
    </row>
    <row r="3511" spans="1:10" x14ac:dyDescent="0.25">
      <c r="A3511" s="20" t="s">
        <v>105</v>
      </c>
      <c r="B3511" s="17" t="s">
        <v>40</v>
      </c>
      <c r="C3511" s="19">
        <v>2013</v>
      </c>
      <c r="D3511" s="10">
        <v>45084685.200000003</v>
      </c>
      <c r="E3511" s="10">
        <v>21586522.300000001</v>
      </c>
      <c r="F3511" s="10">
        <v>29720680.199999999</v>
      </c>
      <c r="G3511" s="10">
        <v>22633161.100000001</v>
      </c>
      <c r="H3511" s="28">
        <v>570783.80000000005</v>
      </c>
      <c r="I3511" s="28">
        <v>21287165</v>
      </c>
      <c r="J3511" s="28">
        <v>19795132.300000001</v>
      </c>
    </row>
    <row r="3512" spans="1:10" x14ac:dyDescent="0.25">
      <c r="A3512"/>
      <c r="B3512" s="17"/>
      <c r="C3512" s="19">
        <v>2014</v>
      </c>
      <c r="D3512" s="10">
        <v>47086108.399999999</v>
      </c>
      <c r="E3512" s="10">
        <v>33152826.100000001</v>
      </c>
      <c r="F3512" s="10">
        <v>48997201</v>
      </c>
      <c r="G3512" s="10">
        <v>40536486.199999996</v>
      </c>
      <c r="H3512" s="28">
        <v>600564.30000000005</v>
      </c>
      <c r="I3512" s="28">
        <v>39143095</v>
      </c>
      <c r="J3512" s="28">
        <v>37461077.299999997</v>
      </c>
    </row>
    <row r="3513" spans="1:10" x14ac:dyDescent="0.25">
      <c r="A3513"/>
      <c r="B3513" s="17"/>
      <c r="C3513" s="19">
        <v>2015</v>
      </c>
      <c r="D3513" s="33" t="s">
        <v>1867</v>
      </c>
      <c r="E3513" s="10">
        <v>25035342.599999998</v>
      </c>
      <c r="F3513" s="10">
        <v>62183220.299999997</v>
      </c>
      <c r="G3513" s="10">
        <v>55286856.300000004</v>
      </c>
      <c r="H3513" s="33" t="s">
        <v>1867</v>
      </c>
      <c r="I3513" s="28">
        <v>53884331</v>
      </c>
      <c r="J3513" s="28">
        <v>52195161.100000001</v>
      </c>
    </row>
    <row r="3514" spans="1:10" x14ac:dyDescent="0.25">
      <c r="A3514"/>
      <c r="B3514" s="17"/>
      <c r="C3514" s="19">
        <v>2016</v>
      </c>
      <c r="D3514" s="10">
        <v>63410220.600000001</v>
      </c>
      <c r="E3514" s="10">
        <v>34529086.799999997</v>
      </c>
      <c r="F3514" s="10">
        <v>82275953.399999991</v>
      </c>
      <c r="G3514" s="10">
        <v>72857971.900000006</v>
      </c>
      <c r="H3514" s="28">
        <v>1465027.5</v>
      </c>
      <c r="I3514" s="28">
        <v>72006927.099999994</v>
      </c>
      <c r="J3514" s="28">
        <v>69617351.900000006</v>
      </c>
    </row>
    <row r="3515" spans="1:10" x14ac:dyDescent="0.25">
      <c r="A3515"/>
      <c r="B3515" s="17"/>
      <c r="C3515" s="19">
        <v>2017</v>
      </c>
      <c r="D3515" s="10">
        <v>84440228.700000003</v>
      </c>
      <c r="E3515" s="10">
        <v>41670731.899999999</v>
      </c>
      <c r="F3515" s="10">
        <v>106138170.39999999</v>
      </c>
      <c r="G3515" s="10">
        <v>94922871.5</v>
      </c>
      <c r="H3515" s="28">
        <v>2274635.5</v>
      </c>
      <c r="I3515" s="28">
        <v>93390035.599999994</v>
      </c>
      <c r="J3515" s="28">
        <v>90002856.299999997</v>
      </c>
    </row>
    <row r="3516" spans="1:10" x14ac:dyDescent="0.25">
      <c r="A3516"/>
      <c r="B3516" s="17"/>
      <c r="C3516" s="19">
        <v>2018</v>
      </c>
      <c r="D3516" s="10">
        <v>117262383.90000001</v>
      </c>
      <c r="E3516" s="10">
        <v>49127969.700000003</v>
      </c>
      <c r="F3516" s="10">
        <v>120896422.90000001</v>
      </c>
      <c r="G3516" s="10">
        <v>109613436</v>
      </c>
      <c r="H3516" s="28">
        <v>2702703.2</v>
      </c>
      <c r="I3516" s="28">
        <v>109534573.2</v>
      </c>
      <c r="J3516" s="28">
        <v>105451889.5</v>
      </c>
    </row>
    <row r="3517" spans="1:10" x14ac:dyDescent="0.25">
      <c r="A3517" s="21" t="s">
        <v>1211</v>
      </c>
      <c r="B3517" s="17" t="s">
        <v>1212</v>
      </c>
      <c r="C3517" s="19">
        <v>2013</v>
      </c>
      <c r="D3517" s="10">
        <v>27540435.199999999</v>
      </c>
      <c r="E3517" s="10">
        <v>9018989.5</v>
      </c>
      <c r="F3517" s="10">
        <v>9729455.1000000015</v>
      </c>
      <c r="G3517" s="10">
        <v>7548307</v>
      </c>
      <c r="H3517" s="28">
        <v>307331.3</v>
      </c>
      <c r="I3517" s="28">
        <v>7441802.9000000004</v>
      </c>
      <c r="J3517" s="28">
        <v>6794233.7000000002</v>
      </c>
    </row>
    <row r="3518" spans="1:10" x14ac:dyDescent="0.25">
      <c r="A3518"/>
      <c r="B3518" s="17"/>
      <c r="C3518" s="19">
        <v>2014</v>
      </c>
      <c r="D3518" s="10">
        <v>26596845</v>
      </c>
      <c r="E3518" s="10">
        <v>7191297.8999999994</v>
      </c>
      <c r="F3518" s="10">
        <v>17172753.899999999</v>
      </c>
      <c r="G3518" s="10">
        <v>14979416.4</v>
      </c>
      <c r="H3518" s="28">
        <v>185586.8</v>
      </c>
      <c r="I3518" s="28">
        <v>14799930.399999999</v>
      </c>
      <c r="J3518" s="28">
        <v>14101149.300000001</v>
      </c>
    </row>
    <row r="3519" spans="1:10" x14ac:dyDescent="0.25">
      <c r="A3519"/>
      <c r="B3519" s="17"/>
      <c r="C3519" s="19">
        <v>2015</v>
      </c>
      <c r="D3519" s="10">
        <v>37750183.199999996</v>
      </c>
      <c r="E3519" s="10">
        <v>7955186.1999999993</v>
      </c>
      <c r="F3519" s="10">
        <v>21344497.5</v>
      </c>
      <c r="G3519" s="10">
        <v>19920134.600000001</v>
      </c>
      <c r="H3519" s="28">
        <v>232502.5</v>
      </c>
      <c r="I3519" s="28">
        <v>19831240.300000001</v>
      </c>
      <c r="J3519" s="28">
        <v>19280603.5</v>
      </c>
    </row>
    <row r="3520" spans="1:10" x14ac:dyDescent="0.25">
      <c r="A3520"/>
      <c r="B3520" s="17"/>
      <c r="C3520" s="19">
        <v>2016</v>
      </c>
      <c r="D3520" s="10">
        <v>34911481</v>
      </c>
      <c r="E3520" s="10">
        <v>11121280.699999999</v>
      </c>
      <c r="F3520" s="10">
        <v>28450780.999999996</v>
      </c>
      <c r="G3520" s="10">
        <v>26240900.800000001</v>
      </c>
      <c r="H3520" s="28">
        <v>401021.6</v>
      </c>
      <c r="I3520" s="28">
        <v>25945452.299999997</v>
      </c>
      <c r="J3520" s="28">
        <v>25223145.600000001</v>
      </c>
    </row>
    <row r="3521" spans="1:10" x14ac:dyDescent="0.25">
      <c r="A3521"/>
      <c r="B3521" s="17"/>
      <c r="C3521" s="19">
        <v>2017</v>
      </c>
      <c r="D3521" s="10">
        <v>57830279.700000003</v>
      </c>
      <c r="E3521" s="10">
        <v>12195892.9</v>
      </c>
      <c r="F3521" s="10">
        <v>35977341.399999999</v>
      </c>
      <c r="G3521" s="10">
        <v>33239058.300000001</v>
      </c>
      <c r="H3521" s="28">
        <v>594157.4</v>
      </c>
      <c r="I3521" s="28">
        <v>32958029.300000001</v>
      </c>
      <c r="J3521" s="28">
        <v>31819419.800000001</v>
      </c>
    </row>
    <row r="3522" spans="1:10" x14ac:dyDescent="0.25">
      <c r="A3522"/>
      <c r="B3522" s="17"/>
      <c r="C3522" s="19">
        <v>2018</v>
      </c>
      <c r="D3522" s="10">
        <v>63805148.5</v>
      </c>
      <c r="E3522" s="10">
        <v>14961582</v>
      </c>
      <c r="F3522" s="10">
        <v>42096484.600000001</v>
      </c>
      <c r="G3522" s="10">
        <v>38884322</v>
      </c>
      <c r="H3522" s="28">
        <v>1048196.5</v>
      </c>
      <c r="I3522" s="28">
        <v>38980876.200000003</v>
      </c>
      <c r="J3522" s="28">
        <v>37573853.200000003</v>
      </c>
    </row>
    <row r="3523" spans="1:10" x14ac:dyDescent="0.25">
      <c r="A3523" s="22" t="s">
        <v>1213</v>
      </c>
      <c r="B3523" s="17" t="s">
        <v>1214</v>
      </c>
      <c r="C3523" s="19">
        <v>2013</v>
      </c>
      <c r="D3523" s="10">
        <v>24720452.5</v>
      </c>
      <c r="E3523" s="10">
        <v>7953584</v>
      </c>
      <c r="F3523" s="10">
        <v>5833522.1999999993</v>
      </c>
      <c r="G3523" s="10">
        <v>4256611.5999999996</v>
      </c>
      <c r="H3523" s="28">
        <v>191503.8</v>
      </c>
      <c r="I3523" s="28">
        <v>4081711.8</v>
      </c>
      <c r="J3523" s="28">
        <v>3604386.9</v>
      </c>
    </row>
    <row r="3524" spans="1:10" x14ac:dyDescent="0.25">
      <c r="A3524" s="22" t="s">
        <v>1215</v>
      </c>
      <c r="B3524" s="17"/>
      <c r="C3524" s="19">
        <v>2014</v>
      </c>
      <c r="D3524" s="10">
        <v>23608850.799999997</v>
      </c>
      <c r="E3524" s="10">
        <v>5164066.5999999996</v>
      </c>
      <c r="F3524" s="10">
        <v>10070159.199999999</v>
      </c>
      <c r="G3524" s="10">
        <v>8349462.0999999996</v>
      </c>
      <c r="H3524" s="28">
        <v>162088.1</v>
      </c>
      <c r="I3524" s="28">
        <v>8119917</v>
      </c>
      <c r="J3524" s="28">
        <v>7658546.2999999998</v>
      </c>
    </row>
    <row r="3525" spans="1:10" x14ac:dyDescent="0.25">
      <c r="A3525"/>
      <c r="B3525" s="17"/>
      <c r="C3525" s="19">
        <v>2015</v>
      </c>
      <c r="D3525" s="10">
        <v>35379008.299999997</v>
      </c>
      <c r="E3525" s="10">
        <v>5955356.0999999996</v>
      </c>
      <c r="F3525" s="10">
        <v>11580179.399999999</v>
      </c>
      <c r="G3525" s="10">
        <v>10454357.4</v>
      </c>
      <c r="H3525" s="28">
        <v>206178.3</v>
      </c>
      <c r="I3525" s="28">
        <v>10378179.699999999</v>
      </c>
      <c r="J3525" s="28">
        <v>9991071.5</v>
      </c>
    </row>
    <row r="3526" spans="1:10" x14ac:dyDescent="0.25">
      <c r="A3526"/>
      <c r="B3526" s="17"/>
      <c r="C3526" s="19">
        <v>2016</v>
      </c>
      <c r="D3526" s="10">
        <v>31806866.100000001</v>
      </c>
      <c r="E3526" s="11" t="s">
        <v>1867</v>
      </c>
      <c r="F3526" s="33" t="s">
        <v>1867</v>
      </c>
      <c r="G3526" s="10">
        <v>13592993.299999999</v>
      </c>
      <c r="H3526" s="11" t="s">
        <v>1867</v>
      </c>
      <c r="I3526" s="11" t="s">
        <v>1867</v>
      </c>
      <c r="J3526" s="28">
        <v>12849930.1</v>
      </c>
    </row>
    <row r="3527" spans="1:10" x14ac:dyDescent="0.25">
      <c r="A3527"/>
      <c r="B3527" s="17"/>
      <c r="C3527" s="19">
        <v>2017</v>
      </c>
      <c r="D3527" s="10">
        <v>54108016.600000001</v>
      </c>
      <c r="E3527" s="33" t="s">
        <v>1867</v>
      </c>
      <c r="F3527" s="33" t="s">
        <v>1867</v>
      </c>
      <c r="G3527" s="10">
        <v>17021773.599999998</v>
      </c>
      <c r="H3527" s="11" t="s">
        <v>1867</v>
      </c>
      <c r="I3527" s="11" t="s">
        <v>1867</v>
      </c>
      <c r="J3527" s="28">
        <v>15985337.699999999</v>
      </c>
    </row>
    <row r="3528" spans="1:10" x14ac:dyDescent="0.25">
      <c r="A3528"/>
      <c r="B3528" s="17"/>
      <c r="C3528" s="19">
        <v>2018</v>
      </c>
      <c r="D3528" s="10">
        <v>57821019.299999997</v>
      </c>
      <c r="E3528" s="30" t="s">
        <v>1867</v>
      </c>
      <c r="F3528" s="30" t="s">
        <v>1867</v>
      </c>
      <c r="G3528" s="10">
        <v>19781118.300000001</v>
      </c>
      <c r="H3528" s="11" t="s">
        <v>1867</v>
      </c>
      <c r="I3528" s="11" t="s">
        <v>1867</v>
      </c>
      <c r="J3528" s="28">
        <v>18578697</v>
      </c>
    </row>
    <row r="3529" spans="1:10" x14ac:dyDescent="0.25">
      <c r="A3529" s="22" t="s">
        <v>1216</v>
      </c>
      <c r="B3529" s="17" t="s">
        <v>1217</v>
      </c>
      <c r="C3529" s="19">
        <v>2013</v>
      </c>
      <c r="D3529" s="10">
        <v>2819982.7</v>
      </c>
      <c r="E3529" s="10">
        <v>1065405.5</v>
      </c>
      <c r="F3529" s="10">
        <v>3895932.9000000004</v>
      </c>
      <c r="G3529" s="10">
        <v>3291695.4</v>
      </c>
      <c r="H3529" s="28">
        <v>115827.5</v>
      </c>
      <c r="I3529" s="28">
        <v>3360091.1</v>
      </c>
      <c r="J3529" s="28">
        <v>3189846.8</v>
      </c>
    </row>
    <row r="3530" spans="1:10" x14ac:dyDescent="0.25">
      <c r="A3530"/>
      <c r="B3530" s="17"/>
      <c r="C3530" s="19">
        <v>2014</v>
      </c>
      <c r="D3530" s="10">
        <v>2987994.2</v>
      </c>
      <c r="E3530" s="10">
        <v>2027231.3</v>
      </c>
      <c r="F3530" s="10">
        <v>7102594.6999999993</v>
      </c>
      <c r="G3530" s="10">
        <v>6629954.2999999998</v>
      </c>
      <c r="H3530" s="28">
        <v>23498.7</v>
      </c>
      <c r="I3530" s="28">
        <v>6680013.3999999994</v>
      </c>
      <c r="J3530" s="28">
        <v>6442603</v>
      </c>
    </row>
    <row r="3531" spans="1:10" x14ac:dyDescent="0.25">
      <c r="A3531"/>
      <c r="B3531" s="17"/>
      <c r="C3531" s="19">
        <v>2015</v>
      </c>
      <c r="D3531" s="10">
        <v>2371174.9</v>
      </c>
      <c r="E3531" s="10">
        <v>1999830.0999999999</v>
      </c>
      <c r="F3531" s="10">
        <v>9764318.1000000015</v>
      </c>
      <c r="G3531" s="10">
        <v>9465777.1999999993</v>
      </c>
      <c r="H3531" s="28">
        <v>26324.2</v>
      </c>
      <c r="I3531" s="28">
        <v>9453060.6000000015</v>
      </c>
      <c r="J3531" s="28">
        <v>9289532</v>
      </c>
    </row>
    <row r="3532" spans="1:10" x14ac:dyDescent="0.25">
      <c r="A3532"/>
      <c r="B3532" s="17"/>
      <c r="C3532" s="19">
        <v>2016</v>
      </c>
      <c r="D3532" s="10">
        <v>3104614.9</v>
      </c>
      <c r="E3532" s="11" t="s">
        <v>1867</v>
      </c>
      <c r="F3532" s="33" t="s">
        <v>1867</v>
      </c>
      <c r="G3532" s="10">
        <v>12647907.5</v>
      </c>
      <c r="H3532" s="11" t="s">
        <v>1867</v>
      </c>
      <c r="I3532" s="11" t="s">
        <v>1867</v>
      </c>
      <c r="J3532" s="28">
        <v>12373215.5</v>
      </c>
    </row>
    <row r="3533" spans="1:10" x14ac:dyDescent="0.25">
      <c r="A3533"/>
      <c r="B3533" s="17"/>
      <c r="C3533" s="19">
        <v>2017</v>
      </c>
      <c r="D3533" s="10">
        <v>3722263.1</v>
      </c>
      <c r="E3533" s="33" t="s">
        <v>1867</v>
      </c>
      <c r="F3533" s="33" t="s">
        <v>1867</v>
      </c>
      <c r="G3533" s="10">
        <v>16217284.699999999</v>
      </c>
      <c r="H3533" s="11" t="s">
        <v>1867</v>
      </c>
      <c r="I3533" s="11" t="s">
        <v>1867</v>
      </c>
      <c r="J3533" s="28">
        <v>15834082.1</v>
      </c>
    </row>
    <row r="3534" spans="1:10" x14ac:dyDescent="0.25">
      <c r="A3534"/>
      <c r="B3534" s="17"/>
      <c r="C3534" s="19">
        <v>2018</v>
      </c>
      <c r="D3534" s="10">
        <v>5984129.2000000002</v>
      </c>
      <c r="E3534" s="30" t="s">
        <v>1867</v>
      </c>
      <c r="F3534" s="30" t="s">
        <v>1867</v>
      </c>
      <c r="G3534" s="10">
        <v>19103203.699999999</v>
      </c>
      <c r="H3534" s="11" t="s">
        <v>1867</v>
      </c>
      <c r="I3534" s="11" t="s">
        <v>1867</v>
      </c>
      <c r="J3534" s="28">
        <v>18995156.199999999</v>
      </c>
    </row>
    <row r="3535" spans="1:10" x14ac:dyDescent="0.25">
      <c r="A3535" s="21" t="s">
        <v>1218</v>
      </c>
      <c r="B3535" s="17" t="s">
        <v>1219</v>
      </c>
      <c r="C3535" s="19">
        <v>2013</v>
      </c>
      <c r="D3535" s="30" t="s">
        <v>1868</v>
      </c>
      <c r="E3535" s="10">
        <v>652716.89999999991</v>
      </c>
      <c r="F3535" s="10">
        <v>2064481.6</v>
      </c>
      <c r="G3535" s="10">
        <v>1654414.9</v>
      </c>
      <c r="H3535" s="28">
        <v>176173.3</v>
      </c>
      <c r="I3535" s="28">
        <v>1587352.6</v>
      </c>
      <c r="J3535" s="28">
        <v>1395636.4</v>
      </c>
    </row>
    <row r="3536" spans="1:10" x14ac:dyDescent="0.25">
      <c r="A3536"/>
      <c r="B3536" s="17"/>
      <c r="C3536" s="19">
        <v>2014</v>
      </c>
      <c r="D3536" s="30" t="s">
        <v>1868</v>
      </c>
      <c r="E3536" s="10">
        <v>752644.7</v>
      </c>
      <c r="F3536" s="10">
        <v>3113826.0999999996</v>
      </c>
      <c r="G3536" s="10">
        <v>2316076.2999999998</v>
      </c>
      <c r="H3536" s="28">
        <v>181104.5</v>
      </c>
      <c r="I3536" s="28">
        <v>2427101.7999999998</v>
      </c>
      <c r="J3536" s="28">
        <v>2193070.9</v>
      </c>
    </row>
    <row r="3537" spans="1:10" x14ac:dyDescent="0.25">
      <c r="A3537"/>
      <c r="B3537" s="17"/>
      <c r="C3537" s="19">
        <v>2015</v>
      </c>
      <c r="D3537" s="30" t="s">
        <v>1868</v>
      </c>
      <c r="E3537" s="10">
        <v>1096493.2</v>
      </c>
      <c r="F3537" s="10">
        <v>3850656.5</v>
      </c>
      <c r="G3537" s="10">
        <v>3278890.7</v>
      </c>
      <c r="H3537" s="28">
        <v>482063.9</v>
      </c>
      <c r="I3537" s="28">
        <v>3485395.5</v>
      </c>
      <c r="J3537" s="28">
        <v>3143406.2</v>
      </c>
    </row>
    <row r="3538" spans="1:10" x14ac:dyDescent="0.25">
      <c r="A3538"/>
      <c r="B3538" s="17"/>
      <c r="C3538" s="19">
        <v>2016</v>
      </c>
      <c r="D3538" s="30" t="s">
        <v>1868</v>
      </c>
      <c r="E3538" s="10">
        <v>1243749.3</v>
      </c>
      <c r="F3538" s="10">
        <v>5530454.4000000004</v>
      </c>
      <c r="G3538" s="10">
        <v>4579131.2</v>
      </c>
      <c r="H3538" s="28">
        <v>477856.6</v>
      </c>
      <c r="I3538" s="28">
        <v>4844005.9000000004</v>
      </c>
      <c r="J3538" s="28">
        <v>4379765.4000000004</v>
      </c>
    </row>
    <row r="3539" spans="1:10" x14ac:dyDescent="0.25">
      <c r="A3539"/>
      <c r="B3539" s="17"/>
      <c r="C3539" s="19">
        <v>2017</v>
      </c>
      <c r="D3539" s="30" t="s">
        <v>1868</v>
      </c>
      <c r="E3539" s="10">
        <v>2035597.9000000001</v>
      </c>
      <c r="F3539" s="10">
        <v>6943984.7000000002</v>
      </c>
      <c r="G3539" s="10">
        <v>5748199.5</v>
      </c>
      <c r="H3539" s="28">
        <v>738234.3</v>
      </c>
      <c r="I3539" s="28">
        <v>6148610.9000000004</v>
      </c>
      <c r="J3539" s="28">
        <v>5490429</v>
      </c>
    </row>
    <row r="3540" spans="1:10" x14ac:dyDescent="0.25">
      <c r="A3540"/>
      <c r="B3540" s="17"/>
      <c r="C3540" s="19">
        <v>2018</v>
      </c>
      <c r="D3540" s="30" t="s">
        <v>1868</v>
      </c>
      <c r="E3540" s="10">
        <v>2320360.7000000002</v>
      </c>
      <c r="F3540" s="10">
        <v>7669376.7999999998</v>
      </c>
      <c r="G3540" s="10">
        <v>6716776.7999999998</v>
      </c>
      <c r="H3540" s="28">
        <v>607414.9</v>
      </c>
      <c r="I3540" s="28">
        <v>7165284.2000000002</v>
      </c>
      <c r="J3540" s="28">
        <v>6529164</v>
      </c>
    </row>
    <row r="3541" spans="1:10" x14ac:dyDescent="0.25">
      <c r="A3541" s="22" t="s">
        <v>1220</v>
      </c>
      <c r="B3541" s="17" t="s">
        <v>1221</v>
      </c>
      <c r="C3541" s="19">
        <v>2013</v>
      </c>
      <c r="D3541" s="30" t="s">
        <v>1868</v>
      </c>
      <c r="E3541" s="34" t="s">
        <v>1867</v>
      </c>
      <c r="F3541" s="10">
        <v>163736.5</v>
      </c>
      <c r="G3541" s="10">
        <v>147747.9</v>
      </c>
      <c r="H3541" s="11" t="s">
        <v>147</v>
      </c>
      <c r="I3541" s="28">
        <v>142103.6</v>
      </c>
      <c r="J3541" s="28">
        <v>131407.79999999999</v>
      </c>
    </row>
    <row r="3542" spans="1:10" x14ac:dyDescent="0.25">
      <c r="A3542"/>
      <c r="B3542" s="17"/>
      <c r="C3542" s="19">
        <v>2014</v>
      </c>
      <c r="D3542" s="30" t="s">
        <v>1868</v>
      </c>
      <c r="E3542" s="10">
        <v>16619.100000000002</v>
      </c>
      <c r="F3542" s="10">
        <v>246712.60000000003</v>
      </c>
      <c r="G3542" s="10">
        <v>199098.1</v>
      </c>
      <c r="H3542" s="11" t="s">
        <v>1867</v>
      </c>
      <c r="I3542" s="11" t="s">
        <v>1867</v>
      </c>
      <c r="J3542" s="28">
        <v>189944.4</v>
      </c>
    </row>
    <row r="3543" spans="1:10" x14ac:dyDescent="0.25">
      <c r="A3543"/>
      <c r="B3543" s="17"/>
      <c r="C3543" s="19">
        <v>2015</v>
      </c>
      <c r="D3543" s="30" t="s">
        <v>1868</v>
      </c>
      <c r="E3543" s="30" t="s">
        <v>1868</v>
      </c>
      <c r="F3543" s="10">
        <v>362994.2</v>
      </c>
      <c r="G3543" s="10">
        <v>330541.3</v>
      </c>
      <c r="H3543" s="11" t="s">
        <v>147</v>
      </c>
      <c r="I3543" s="28">
        <v>307263.7</v>
      </c>
      <c r="J3543" s="28">
        <v>300970.3</v>
      </c>
    </row>
    <row r="3544" spans="1:10" x14ac:dyDescent="0.25">
      <c r="A3544"/>
      <c r="B3544" s="17"/>
      <c r="C3544" s="19">
        <v>2016</v>
      </c>
      <c r="D3544" s="30" t="s">
        <v>1868</v>
      </c>
      <c r="E3544" s="30" t="s">
        <v>1868</v>
      </c>
      <c r="F3544" s="10">
        <v>413669.6</v>
      </c>
      <c r="G3544" s="10">
        <v>338946.8</v>
      </c>
      <c r="H3544" s="11" t="s">
        <v>147</v>
      </c>
      <c r="I3544" s="28">
        <v>337000.7</v>
      </c>
      <c r="J3544" s="28">
        <v>328270.3</v>
      </c>
    </row>
    <row r="3545" spans="1:10" x14ac:dyDescent="0.25">
      <c r="A3545"/>
      <c r="B3545" s="17"/>
      <c r="C3545" s="19">
        <v>2017</v>
      </c>
      <c r="D3545" s="30" t="s">
        <v>1868</v>
      </c>
      <c r="E3545" s="30" t="s">
        <v>1868</v>
      </c>
      <c r="F3545" s="10">
        <v>488019.9</v>
      </c>
      <c r="G3545" s="10">
        <v>441437.2</v>
      </c>
      <c r="H3545" s="11" t="s">
        <v>147</v>
      </c>
      <c r="I3545" s="28">
        <v>425365.9</v>
      </c>
      <c r="J3545" s="28">
        <v>415972.5</v>
      </c>
    </row>
    <row r="3546" spans="1:10" x14ac:dyDescent="0.25">
      <c r="A3546"/>
      <c r="B3546" s="17"/>
      <c r="C3546" s="19">
        <v>2018</v>
      </c>
      <c r="D3546" s="30" t="s">
        <v>1868</v>
      </c>
      <c r="E3546" s="30" t="s">
        <v>1868</v>
      </c>
      <c r="F3546" s="10">
        <v>612318.39999999991</v>
      </c>
      <c r="G3546" s="10">
        <v>533909.6</v>
      </c>
      <c r="H3546" s="11" t="s">
        <v>147</v>
      </c>
      <c r="I3546" s="28">
        <v>591999.69999999995</v>
      </c>
      <c r="J3546" s="28">
        <v>522943.2</v>
      </c>
    </row>
    <row r="3547" spans="1:10" x14ac:dyDescent="0.25">
      <c r="A3547" s="22" t="s">
        <v>1222</v>
      </c>
      <c r="B3547" s="17" t="s">
        <v>1223</v>
      </c>
      <c r="C3547" s="19">
        <v>2013</v>
      </c>
      <c r="D3547" s="30" t="s">
        <v>1868</v>
      </c>
      <c r="E3547" s="10">
        <v>71453.7</v>
      </c>
      <c r="F3547" s="10">
        <v>290353.5</v>
      </c>
      <c r="G3547" s="10">
        <v>249395.3</v>
      </c>
      <c r="H3547" s="11" t="s">
        <v>147</v>
      </c>
      <c r="I3547" s="28">
        <v>239766.2</v>
      </c>
      <c r="J3547" s="28">
        <v>214016.1</v>
      </c>
    </row>
    <row r="3548" spans="1:10" x14ac:dyDescent="0.25">
      <c r="A3548"/>
      <c r="B3548" s="17"/>
      <c r="C3548" s="19">
        <v>2014</v>
      </c>
      <c r="D3548" s="30" t="s">
        <v>1868</v>
      </c>
      <c r="E3548" s="29" t="s">
        <v>1867</v>
      </c>
      <c r="F3548" s="10">
        <v>399514.7</v>
      </c>
      <c r="G3548" s="10">
        <v>364544.6</v>
      </c>
      <c r="H3548" s="11" t="s">
        <v>147</v>
      </c>
      <c r="I3548" s="29" t="s">
        <v>1867</v>
      </c>
      <c r="J3548" s="28">
        <v>353067.3</v>
      </c>
    </row>
    <row r="3549" spans="1:10" x14ac:dyDescent="0.25">
      <c r="A3549"/>
      <c r="B3549" s="17"/>
      <c r="C3549" s="19">
        <v>2015</v>
      </c>
      <c r="D3549" s="30" t="s">
        <v>1868</v>
      </c>
      <c r="E3549" s="10">
        <v>46528.3</v>
      </c>
      <c r="F3549" s="10">
        <v>634903.19999999995</v>
      </c>
      <c r="G3549" s="10">
        <v>542423.5</v>
      </c>
      <c r="H3549" s="11" t="s">
        <v>1867</v>
      </c>
      <c r="I3549" s="33" t="s">
        <v>1867</v>
      </c>
      <c r="J3549" s="28">
        <v>539918.1</v>
      </c>
    </row>
    <row r="3550" spans="1:10" x14ac:dyDescent="0.25">
      <c r="A3550"/>
      <c r="B3550" s="17"/>
      <c r="C3550" s="19">
        <v>2016</v>
      </c>
      <c r="D3550" s="30" t="s">
        <v>1868</v>
      </c>
      <c r="E3550" s="30" t="s">
        <v>1868</v>
      </c>
      <c r="F3550" s="10">
        <v>849804.7</v>
      </c>
      <c r="G3550" s="10">
        <v>757439.4</v>
      </c>
      <c r="H3550" s="11" t="s">
        <v>147</v>
      </c>
      <c r="I3550" s="28">
        <v>798918.2</v>
      </c>
      <c r="J3550" s="28">
        <v>754526.5</v>
      </c>
    </row>
    <row r="3551" spans="1:10" x14ac:dyDescent="0.25">
      <c r="A3551"/>
      <c r="B3551" s="17"/>
      <c r="C3551" s="19">
        <v>2017</v>
      </c>
      <c r="D3551" s="30" t="s">
        <v>1868</v>
      </c>
      <c r="E3551" s="30" t="s">
        <v>1868</v>
      </c>
      <c r="F3551" s="10">
        <v>1246414.6000000001</v>
      </c>
      <c r="G3551" s="10">
        <v>1137679.7000000002</v>
      </c>
      <c r="H3551" s="11" t="s">
        <v>147</v>
      </c>
      <c r="I3551" s="28">
        <v>1183609.6000000001</v>
      </c>
      <c r="J3551" s="28">
        <v>1120083.1000000001</v>
      </c>
    </row>
    <row r="3552" spans="1:10" x14ac:dyDescent="0.25">
      <c r="A3552"/>
      <c r="B3552" s="17"/>
      <c r="C3552" s="19">
        <v>2018</v>
      </c>
      <c r="D3552" s="30" t="s">
        <v>1868</v>
      </c>
      <c r="E3552" s="10">
        <v>121486.8</v>
      </c>
      <c r="F3552" s="10">
        <v>1526271.4</v>
      </c>
      <c r="G3552" s="10">
        <v>1407624.2</v>
      </c>
      <c r="H3552" s="11" t="s">
        <v>147</v>
      </c>
      <c r="I3552" s="28">
        <v>1501870.2</v>
      </c>
      <c r="J3552" s="28">
        <v>1391727.9</v>
      </c>
    </row>
    <row r="3553" spans="1:10" x14ac:dyDescent="0.25">
      <c r="A3553" s="22" t="s">
        <v>1224</v>
      </c>
      <c r="B3553" s="17" t="s">
        <v>1225</v>
      </c>
      <c r="C3553" s="19">
        <v>2013</v>
      </c>
      <c r="D3553" s="30" t="s">
        <v>1868</v>
      </c>
      <c r="E3553" s="10">
        <v>58791.4</v>
      </c>
      <c r="F3553" s="10">
        <v>87479.5</v>
      </c>
      <c r="G3553" s="10">
        <v>77859</v>
      </c>
      <c r="H3553" s="11" t="s">
        <v>147</v>
      </c>
      <c r="I3553" s="28">
        <v>57547.199999999997</v>
      </c>
      <c r="J3553" s="28">
        <v>52615.7</v>
      </c>
    </row>
    <row r="3554" spans="1:10" x14ac:dyDescent="0.25">
      <c r="A3554"/>
      <c r="B3554" s="17"/>
      <c r="C3554" s="19">
        <v>2014</v>
      </c>
      <c r="D3554" s="30" t="s">
        <v>1868</v>
      </c>
      <c r="E3554" s="10">
        <v>74925.399999999994</v>
      </c>
      <c r="F3554" s="10">
        <v>228435.5</v>
      </c>
      <c r="G3554" s="10">
        <v>70098</v>
      </c>
      <c r="H3554" s="11" t="s">
        <v>147</v>
      </c>
      <c r="I3554" s="28">
        <v>69628.5</v>
      </c>
      <c r="J3554" s="28">
        <v>66613.7</v>
      </c>
    </row>
    <row r="3555" spans="1:10" x14ac:dyDescent="0.25">
      <c r="A3555"/>
      <c r="B3555" s="17"/>
      <c r="C3555" s="19">
        <v>2015</v>
      </c>
      <c r="D3555" s="30" t="s">
        <v>1868</v>
      </c>
      <c r="E3555" s="33" t="s">
        <v>1867</v>
      </c>
      <c r="F3555" s="10">
        <v>124582.7</v>
      </c>
      <c r="G3555" s="10">
        <v>112491.29999999999</v>
      </c>
      <c r="H3555" s="11" t="s">
        <v>147</v>
      </c>
      <c r="I3555" s="33" t="s">
        <v>1867</v>
      </c>
      <c r="J3555" s="28">
        <v>90870.7</v>
      </c>
    </row>
    <row r="3556" spans="1:10" x14ac:dyDescent="0.25">
      <c r="A3556"/>
      <c r="B3556" s="17"/>
      <c r="C3556" s="19">
        <v>2016</v>
      </c>
      <c r="D3556" s="30" t="s">
        <v>1868</v>
      </c>
      <c r="E3556" s="10">
        <v>100196.3</v>
      </c>
      <c r="F3556" s="10">
        <v>160272.6</v>
      </c>
      <c r="G3556" s="10">
        <v>152843.20000000001</v>
      </c>
      <c r="H3556" s="11" t="s">
        <v>147</v>
      </c>
      <c r="I3556" s="28">
        <v>120091.1</v>
      </c>
      <c r="J3556" s="28">
        <v>112661.7</v>
      </c>
    </row>
    <row r="3557" spans="1:10" x14ac:dyDescent="0.25">
      <c r="A3557"/>
      <c r="B3557" s="17"/>
      <c r="C3557" s="19">
        <v>2017</v>
      </c>
      <c r="D3557" s="30" t="s">
        <v>1868</v>
      </c>
      <c r="E3557" s="10">
        <v>233162.2</v>
      </c>
      <c r="F3557" s="10">
        <v>202421.1</v>
      </c>
      <c r="G3557" s="10">
        <v>171769.19999999998</v>
      </c>
      <c r="H3557" s="11" t="s">
        <v>147</v>
      </c>
      <c r="I3557" s="28">
        <v>165331</v>
      </c>
      <c r="J3557" s="28">
        <v>148726.9</v>
      </c>
    </row>
    <row r="3558" spans="1:10" x14ac:dyDescent="0.25">
      <c r="A3558"/>
      <c r="B3558" s="17"/>
      <c r="C3558" s="19">
        <v>2018</v>
      </c>
      <c r="D3558" s="30" t="s">
        <v>1868</v>
      </c>
      <c r="E3558" s="10">
        <v>132090.4</v>
      </c>
      <c r="F3558" s="10">
        <v>213366.6</v>
      </c>
      <c r="G3558" s="10">
        <v>190357.2</v>
      </c>
      <c r="H3558" s="11" t="s">
        <v>147</v>
      </c>
      <c r="I3558" s="28">
        <v>190445.6</v>
      </c>
      <c r="J3558" s="28">
        <v>167436.20000000001</v>
      </c>
    </row>
    <row r="3559" spans="1:10" x14ac:dyDescent="0.25">
      <c r="A3559" s="22" t="s">
        <v>1226</v>
      </c>
      <c r="B3559" s="17" t="s">
        <v>1227</v>
      </c>
      <c r="C3559" s="19">
        <v>2013</v>
      </c>
      <c r="D3559" s="30" t="s">
        <v>1868</v>
      </c>
      <c r="E3559" s="10">
        <v>86277.7</v>
      </c>
      <c r="F3559" s="10">
        <v>346547.9</v>
      </c>
      <c r="G3559" s="10">
        <v>322195.19999999995</v>
      </c>
      <c r="H3559" s="11" t="s">
        <v>147</v>
      </c>
      <c r="I3559" s="28">
        <v>297126.40000000002</v>
      </c>
      <c r="J3559" s="28">
        <v>276355.09999999998</v>
      </c>
    </row>
    <row r="3560" spans="1:10" x14ac:dyDescent="0.25">
      <c r="A3560" s="22" t="s">
        <v>1228</v>
      </c>
      <c r="B3560" s="17"/>
      <c r="C3560" s="19">
        <v>2014</v>
      </c>
      <c r="D3560" s="30" t="s">
        <v>1868</v>
      </c>
      <c r="E3560" s="29" t="s">
        <v>1867</v>
      </c>
      <c r="F3560" s="10">
        <v>611788.29999999993</v>
      </c>
      <c r="G3560" s="10">
        <v>571344.19999999995</v>
      </c>
      <c r="H3560" s="11" t="s">
        <v>147</v>
      </c>
      <c r="I3560" s="29" t="s">
        <v>1867</v>
      </c>
      <c r="J3560" s="28">
        <v>547699.5</v>
      </c>
    </row>
    <row r="3561" spans="1:10" x14ac:dyDescent="0.25">
      <c r="A3561"/>
      <c r="B3561" s="17"/>
      <c r="C3561" s="19">
        <v>2015</v>
      </c>
      <c r="D3561" s="30" t="s">
        <v>1868</v>
      </c>
      <c r="E3561" s="33" t="s">
        <v>1867</v>
      </c>
      <c r="F3561" s="10">
        <v>883416</v>
      </c>
      <c r="G3561" s="10">
        <v>843392.3</v>
      </c>
      <c r="H3561" s="11" t="s">
        <v>147</v>
      </c>
      <c r="I3561" s="33" t="s">
        <v>1867</v>
      </c>
      <c r="J3561" s="28">
        <v>832249.9</v>
      </c>
    </row>
    <row r="3562" spans="1:10" x14ac:dyDescent="0.25">
      <c r="A3562"/>
      <c r="B3562" s="17"/>
      <c r="C3562" s="19">
        <v>2016</v>
      </c>
      <c r="D3562" s="30" t="s">
        <v>1868</v>
      </c>
      <c r="E3562" s="10">
        <v>242637.6</v>
      </c>
      <c r="F3562" s="10">
        <v>1587007.2</v>
      </c>
      <c r="G3562" s="10">
        <v>1336991</v>
      </c>
      <c r="H3562" s="11" t="s">
        <v>147</v>
      </c>
      <c r="I3562" s="28">
        <v>1348012.7</v>
      </c>
      <c r="J3562" s="28">
        <v>1316164.3</v>
      </c>
    </row>
    <row r="3563" spans="1:10" x14ac:dyDescent="0.25">
      <c r="A3563"/>
      <c r="B3563" s="17"/>
      <c r="C3563" s="19">
        <v>2017</v>
      </c>
      <c r="D3563" s="30" t="s">
        <v>1868</v>
      </c>
      <c r="E3563" s="33" t="s">
        <v>1867</v>
      </c>
      <c r="F3563" s="10">
        <v>1716913.2000000002</v>
      </c>
      <c r="G3563" s="10">
        <v>1611619.5999999999</v>
      </c>
      <c r="H3563" s="11" t="s">
        <v>147</v>
      </c>
      <c r="I3563" s="33" t="s">
        <v>1867</v>
      </c>
      <c r="J3563" s="28">
        <v>1579497.9</v>
      </c>
    </row>
    <row r="3564" spans="1:10" x14ac:dyDescent="0.25">
      <c r="A3564"/>
      <c r="B3564" s="17"/>
      <c r="C3564" s="19">
        <v>2018</v>
      </c>
      <c r="D3564" s="30" t="s">
        <v>1868</v>
      </c>
      <c r="E3564" s="30" t="s">
        <v>1867</v>
      </c>
      <c r="F3564" s="10">
        <v>1992283</v>
      </c>
      <c r="G3564" s="10">
        <v>1841856.4</v>
      </c>
      <c r="H3564" s="11" t="s">
        <v>147</v>
      </c>
      <c r="I3564" s="30" t="s">
        <v>1867</v>
      </c>
      <c r="J3564" s="28">
        <v>1811347.2</v>
      </c>
    </row>
    <row r="3565" spans="1:10" x14ac:dyDescent="0.25">
      <c r="A3565" s="22" t="s">
        <v>1229</v>
      </c>
      <c r="B3565" s="17" t="s">
        <v>1230</v>
      </c>
      <c r="C3565" s="19">
        <v>2013</v>
      </c>
      <c r="D3565" s="30" t="s">
        <v>1868</v>
      </c>
      <c r="E3565" s="10">
        <v>118692.6</v>
      </c>
      <c r="F3565" s="10">
        <v>561029.5</v>
      </c>
      <c r="G3565" s="10">
        <v>430831.9</v>
      </c>
      <c r="H3565" s="28">
        <v>65525.3</v>
      </c>
      <c r="I3565" s="28">
        <v>387591.5</v>
      </c>
      <c r="J3565" s="28">
        <v>314990.40000000002</v>
      </c>
    </row>
    <row r="3566" spans="1:10" x14ac:dyDescent="0.25">
      <c r="A3566"/>
      <c r="B3566" s="17"/>
      <c r="C3566" s="19">
        <v>2014</v>
      </c>
      <c r="D3566" s="30" t="s">
        <v>1868</v>
      </c>
      <c r="E3566" s="10">
        <v>149688</v>
      </c>
      <c r="F3566" s="10">
        <v>710139.6</v>
      </c>
      <c r="G3566" s="10">
        <v>470500.10000000003</v>
      </c>
      <c r="H3566" s="28">
        <v>81444.7</v>
      </c>
      <c r="I3566" s="28">
        <v>481398.89999999997</v>
      </c>
      <c r="J3566" s="28">
        <v>416881.7</v>
      </c>
    </row>
    <row r="3567" spans="1:10" x14ac:dyDescent="0.25">
      <c r="A3567"/>
      <c r="B3567" s="17"/>
      <c r="C3567" s="19">
        <v>2015</v>
      </c>
      <c r="D3567" s="30" t="s">
        <v>1868</v>
      </c>
      <c r="E3567" s="33" t="s">
        <v>1867</v>
      </c>
      <c r="F3567" s="33" t="s">
        <v>1867</v>
      </c>
      <c r="G3567" s="10">
        <v>580183.9</v>
      </c>
      <c r="H3567" s="11" t="s">
        <v>1867</v>
      </c>
      <c r="I3567" s="11" t="s">
        <v>1867</v>
      </c>
      <c r="J3567" s="28">
        <v>530411.1</v>
      </c>
    </row>
    <row r="3568" spans="1:10" x14ac:dyDescent="0.25">
      <c r="A3568"/>
      <c r="B3568" s="17"/>
      <c r="C3568" s="19">
        <v>2016</v>
      </c>
      <c r="D3568" s="30" t="s">
        <v>1868</v>
      </c>
      <c r="E3568" s="11" t="s">
        <v>1867</v>
      </c>
      <c r="F3568" s="33" t="s">
        <v>1867</v>
      </c>
      <c r="G3568" s="10">
        <v>839831.4</v>
      </c>
      <c r="H3568" s="11" t="s">
        <v>1867</v>
      </c>
      <c r="I3568" s="11" t="s">
        <v>1867</v>
      </c>
      <c r="J3568" s="28">
        <v>753752.9</v>
      </c>
    </row>
    <row r="3569" spans="1:10" x14ac:dyDescent="0.25">
      <c r="A3569"/>
      <c r="B3569" s="17"/>
      <c r="C3569" s="19">
        <v>2017</v>
      </c>
      <c r="D3569" s="30" t="s">
        <v>1868</v>
      </c>
      <c r="E3569" s="10">
        <v>290198.8</v>
      </c>
      <c r="F3569" s="10">
        <v>1323722.2</v>
      </c>
      <c r="G3569" s="10">
        <v>933105.70000000007</v>
      </c>
      <c r="H3569" s="28">
        <v>74488.800000000003</v>
      </c>
      <c r="I3569" s="28">
        <v>1019012.9</v>
      </c>
      <c r="J3569" s="28">
        <v>837202.9</v>
      </c>
    </row>
    <row r="3570" spans="1:10" x14ac:dyDescent="0.25">
      <c r="A3570"/>
      <c r="B3570" s="17"/>
      <c r="C3570" s="19">
        <v>2018</v>
      </c>
      <c r="D3570" s="30" t="s">
        <v>1868</v>
      </c>
      <c r="E3570" s="10">
        <v>559976</v>
      </c>
      <c r="F3570" s="10">
        <v>1227455</v>
      </c>
      <c r="G3570" s="10">
        <v>1014141.9</v>
      </c>
      <c r="H3570" s="28">
        <v>22285.8</v>
      </c>
      <c r="I3570" s="28">
        <v>1093209.3999999999</v>
      </c>
      <c r="J3570" s="28">
        <v>965311.9</v>
      </c>
    </row>
    <row r="3571" spans="1:10" x14ac:dyDescent="0.25">
      <c r="A3571" s="22" t="s">
        <v>1231</v>
      </c>
      <c r="B3571" s="17" t="s">
        <v>1232</v>
      </c>
      <c r="C3571" s="19">
        <v>2013</v>
      </c>
      <c r="D3571" s="30" t="s">
        <v>1868</v>
      </c>
      <c r="E3571" s="10">
        <v>256102.1</v>
      </c>
      <c r="F3571" s="10">
        <v>216304.8</v>
      </c>
      <c r="G3571" s="10">
        <v>72506.600000000006</v>
      </c>
      <c r="H3571" s="28">
        <v>76162</v>
      </c>
      <c r="I3571" s="28">
        <v>112563.7</v>
      </c>
      <c r="J3571" s="28">
        <v>72502.3</v>
      </c>
    </row>
    <row r="3572" spans="1:10" x14ac:dyDescent="0.25">
      <c r="A3572"/>
      <c r="B3572" s="17"/>
      <c r="C3572" s="19">
        <v>2014</v>
      </c>
      <c r="D3572" s="30" t="s">
        <v>1868</v>
      </c>
      <c r="E3572" s="10">
        <v>332353.5</v>
      </c>
      <c r="F3572" s="10">
        <v>326819.30000000005</v>
      </c>
      <c r="G3572" s="10">
        <v>93813.8</v>
      </c>
      <c r="H3572" s="28">
        <v>85116.4</v>
      </c>
      <c r="I3572" s="28">
        <v>168622.7</v>
      </c>
      <c r="J3572" s="28">
        <v>83537.3</v>
      </c>
    </row>
    <row r="3573" spans="1:10" x14ac:dyDescent="0.25">
      <c r="A3573"/>
      <c r="B3573" s="17"/>
      <c r="C3573" s="19">
        <v>2015</v>
      </c>
      <c r="D3573" s="30" t="s">
        <v>1868</v>
      </c>
      <c r="E3573" s="33" t="s">
        <v>1867</v>
      </c>
      <c r="F3573" s="33" t="s">
        <v>1867</v>
      </c>
      <c r="G3573" s="10">
        <v>115262.3</v>
      </c>
      <c r="H3573" s="11" t="s">
        <v>1867</v>
      </c>
      <c r="I3573" s="11" t="s">
        <v>1867</v>
      </c>
      <c r="J3573" s="28">
        <v>106238.7</v>
      </c>
    </row>
    <row r="3574" spans="1:10" x14ac:dyDescent="0.25">
      <c r="A3574"/>
      <c r="B3574" s="17"/>
      <c r="C3574" s="19">
        <v>2016</v>
      </c>
      <c r="D3574" s="30" t="s">
        <v>1868</v>
      </c>
      <c r="E3574" s="11" t="s">
        <v>1867</v>
      </c>
      <c r="F3574" s="33" t="s">
        <v>1867</v>
      </c>
      <c r="G3574" s="10">
        <v>138872.1</v>
      </c>
      <c r="H3574" s="11" t="s">
        <v>1867</v>
      </c>
      <c r="I3574" s="11" t="s">
        <v>1867</v>
      </c>
      <c r="J3574" s="28">
        <v>128034.4</v>
      </c>
    </row>
    <row r="3575" spans="1:10" x14ac:dyDescent="0.25">
      <c r="A3575"/>
      <c r="B3575" s="17"/>
      <c r="C3575" s="19">
        <v>2017</v>
      </c>
      <c r="D3575" s="30" t="s">
        <v>1868</v>
      </c>
      <c r="E3575" s="33" t="s">
        <v>1867</v>
      </c>
      <c r="F3575" s="33" t="s">
        <v>1867</v>
      </c>
      <c r="G3575" s="10">
        <v>162666</v>
      </c>
      <c r="H3575" s="11" t="s">
        <v>1867</v>
      </c>
      <c r="I3575" s="11" t="s">
        <v>1867</v>
      </c>
      <c r="J3575" s="28">
        <v>136899.70000000001</v>
      </c>
    </row>
    <row r="3576" spans="1:10" x14ac:dyDescent="0.25">
      <c r="A3576"/>
      <c r="B3576" s="17"/>
      <c r="C3576" s="19">
        <v>2018</v>
      </c>
      <c r="D3576" s="30" t="s">
        <v>1868</v>
      </c>
      <c r="E3576" s="30" t="s">
        <v>1867</v>
      </c>
      <c r="F3576" s="30" t="s">
        <v>1867</v>
      </c>
      <c r="G3576" s="10">
        <v>203769.1</v>
      </c>
      <c r="H3576" s="11" t="s">
        <v>1867</v>
      </c>
      <c r="I3576" s="11" t="s">
        <v>1867</v>
      </c>
      <c r="J3576" s="28">
        <v>177428.4</v>
      </c>
    </row>
    <row r="3577" spans="1:10" x14ac:dyDescent="0.25">
      <c r="A3577" s="22" t="s">
        <v>1233</v>
      </c>
      <c r="B3577" s="17" t="s">
        <v>1234</v>
      </c>
      <c r="C3577" s="19">
        <v>2013</v>
      </c>
      <c r="D3577" s="30" t="s">
        <v>1868</v>
      </c>
      <c r="E3577" s="10">
        <v>49498.9</v>
      </c>
      <c r="F3577" s="10">
        <v>399029.9</v>
      </c>
      <c r="G3577" s="10">
        <v>353879</v>
      </c>
      <c r="H3577" s="34" t="s">
        <v>1867</v>
      </c>
      <c r="I3577" s="28">
        <v>350654</v>
      </c>
      <c r="J3577" s="28">
        <v>333749</v>
      </c>
    </row>
    <row r="3578" spans="1:10" x14ac:dyDescent="0.25">
      <c r="A3578"/>
      <c r="B3578" s="17"/>
      <c r="C3578" s="19">
        <v>2014</v>
      </c>
      <c r="D3578" s="30" t="s">
        <v>1868</v>
      </c>
      <c r="E3578" s="29" t="s">
        <v>1867</v>
      </c>
      <c r="F3578" s="10">
        <v>590416.1</v>
      </c>
      <c r="G3578" s="10">
        <v>546677.5</v>
      </c>
      <c r="H3578" s="11" t="s">
        <v>1867</v>
      </c>
      <c r="I3578" s="11" t="s">
        <v>1867</v>
      </c>
      <c r="J3578" s="28">
        <v>535327</v>
      </c>
    </row>
    <row r="3579" spans="1:10" x14ac:dyDescent="0.25">
      <c r="A3579"/>
      <c r="B3579" s="17"/>
      <c r="C3579" s="19">
        <v>2015</v>
      </c>
      <c r="D3579" s="30" t="s">
        <v>1868</v>
      </c>
      <c r="E3579" s="10">
        <v>20792.600000000002</v>
      </c>
      <c r="F3579" s="10">
        <v>835722.29999999993</v>
      </c>
      <c r="G3579" s="10">
        <v>754596.1</v>
      </c>
      <c r="H3579" s="11" t="s">
        <v>1867</v>
      </c>
      <c r="I3579" s="11" t="s">
        <v>1867</v>
      </c>
      <c r="J3579" s="28">
        <v>742747.4</v>
      </c>
    </row>
    <row r="3580" spans="1:10" x14ac:dyDescent="0.25">
      <c r="A3580"/>
      <c r="B3580" s="17"/>
      <c r="C3580" s="19">
        <v>2016</v>
      </c>
      <c r="D3580" s="30" t="s">
        <v>1868</v>
      </c>
      <c r="E3580" s="10">
        <v>66387.899999999994</v>
      </c>
      <c r="F3580" s="10">
        <v>1053345</v>
      </c>
      <c r="G3580" s="10">
        <v>1014207.3</v>
      </c>
      <c r="H3580" s="11" t="s">
        <v>147</v>
      </c>
      <c r="I3580" s="28">
        <v>1019735.8</v>
      </c>
      <c r="J3580" s="28">
        <v>986355.3</v>
      </c>
    </row>
    <row r="3581" spans="1:10" x14ac:dyDescent="0.25">
      <c r="A3581"/>
      <c r="B3581" s="17"/>
      <c r="C3581" s="19">
        <v>2017</v>
      </c>
      <c r="D3581" s="30" t="s">
        <v>1868</v>
      </c>
      <c r="E3581" s="10">
        <v>42790.2</v>
      </c>
      <c r="F3581" s="10">
        <v>1430276.5</v>
      </c>
      <c r="G3581" s="10">
        <v>1289922.1000000001</v>
      </c>
      <c r="H3581" s="11" t="s">
        <v>1867</v>
      </c>
      <c r="I3581" s="11" t="s">
        <v>1867</v>
      </c>
      <c r="J3581" s="28">
        <v>1252046</v>
      </c>
    </row>
    <row r="3582" spans="1:10" x14ac:dyDescent="0.25">
      <c r="A3582"/>
      <c r="B3582" s="17"/>
      <c r="C3582" s="19">
        <v>2018</v>
      </c>
      <c r="D3582" s="30" t="s">
        <v>1868</v>
      </c>
      <c r="E3582" s="10">
        <v>7762.2</v>
      </c>
      <c r="F3582" s="10">
        <v>1678622</v>
      </c>
      <c r="G3582" s="10">
        <v>1525118.4</v>
      </c>
      <c r="H3582" s="11" t="s">
        <v>1867</v>
      </c>
      <c r="I3582" s="11" t="s">
        <v>1867</v>
      </c>
      <c r="J3582" s="28">
        <v>1492969.2</v>
      </c>
    </row>
    <row r="3583" spans="1:10" x14ac:dyDescent="0.25">
      <c r="A3583" s="21" t="s">
        <v>1235</v>
      </c>
      <c r="B3583" s="17" t="s">
        <v>1236</v>
      </c>
      <c r="C3583" s="19">
        <v>2013</v>
      </c>
      <c r="D3583" s="10">
        <v>6583894.9000000004</v>
      </c>
      <c r="E3583" s="34" t="s">
        <v>1867</v>
      </c>
      <c r="F3583" s="34" t="s">
        <v>1867</v>
      </c>
      <c r="G3583" s="10">
        <v>528833.80000000005</v>
      </c>
      <c r="H3583" s="11" t="s">
        <v>1867</v>
      </c>
      <c r="I3583" s="11" t="s">
        <v>1867</v>
      </c>
      <c r="J3583" s="28">
        <v>112247.9</v>
      </c>
    </row>
    <row r="3584" spans="1:10" x14ac:dyDescent="0.25">
      <c r="A3584"/>
      <c r="B3584" s="17"/>
      <c r="C3584" s="19">
        <v>2014</v>
      </c>
      <c r="D3584" s="10">
        <v>6367752.5</v>
      </c>
      <c r="E3584" s="10">
        <v>13131266.700000001</v>
      </c>
      <c r="F3584" s="10">
        <v>1778070.7999999998</v>
      </c>
      <c r="G3584" s="10">
        <v>454255.6</v>
      </c>
      <c r="H3584" s="28">
        <v>83747.399999999994</v>
      </c>
      <c r="I3584" s="28">
        <v>310955.59999999998</v>
      </c>
      <c r="J3584" s="28">
        <v>128004.1</v>
      </c>
    </row>
    <row r="3585" spans="1:10" x14ac:dyDescent="0.25">
      <c r="A3585"/>
      <c r="B3585" s="17"/>
      <c r="C3585" s="19">
        <v>2015</v>
      </c>
      <c r="D3585" s="10">
        <v>6907060.2000000002</v>
      </c>
      <c r="E3585" s="10">
        <v>2909278.4</v>
      </c>
      <c r="F3585" s="10">
        <v>3100966.7</v>
      </c>
      <c r="G3585" s="10">
        <v>1510937.1</v>
      </c>
      <c r="H3585" s="28">
        <v>75384.899999999994</v>
      </c>
      <c r="I3585" s="28">
        <v>489139.1</v>
      </c>
      <c r="J3585" s="28">
        <v>180956.6</v>
      </c>
    </row>
    <row r="3586" spans="1:10" x14ac:dyDescent="0.25">
      <c r="A3586"/>
      <c r="B3586" s="17"/>
      <c r="C3586" s="19">
        <v>2016</v>
      </c>
      <c r="D3586" s="10">
        <v>7478190</v>
      </c>
      <c r="E3586" s="11" t="s">
        <v>1867</v>
      </c>
      <c r="F3586" s="33" t="s">
        <v>1867</v>
      </c>
      <c r="G3586" s="10">
        <v>550212.69999999995</v>
      </c>
      <c r="H3586" s="11" t="s">
        <v>1867</v>
      </c>
      <c r="I3586" s="11" t="s">
        <v>1867</v>
      </c>
      <c r="J3586" s="28">
        <v>195337.8</v>
      </c>
    </row>
    <row r="3587" spans="1:10" x14ac:dyDescent="0.25">
      <c r="A3587"/>
      <c r="B3587" s="17"/>
      <c r="C3587" s="19">
        <v>2017</v>
      </c>
      <c r="D3587" s="10">
        <v>13467114.699999999</v>
      </c>
      <c r="E3587" s="10">
        <v>8484118</v>
      </c>
      <c r="F3587" s="10">
        <v>3058180.5</v>
      </c>
      <c r="G3587" s="10">
        <v>931840.2</v>
      </c>
      <c r="H3587" s="28">
        <v>600859.9</v>
      </c>
      <c r="I3587" s="28">
        <v>697144.5</v>
      </c>
      <c r="J3587" s="28">
        <v>242541</v>
      </c>
    </row>
    <row r="3588" spans="1:10" x14ac:dyDescent="0.25">
      <c r="A3588"/>
      <c r="B3588" s="17"/>
      <c r="C3588" s="19">
        <v>2018</v>
      </c>
      <c r="D3588" s="10">
        <v>20594211.899999999</v>
      </c>
      <c r="E3588" s="10">
        <v>8959368.5</v>
      </c>
      <c r="F3588" s="10">
        <v>3171965</v>
      </c>
      <c r="G3588" s="10">
        <v>797215.9</v>
      </c>
      <c r="H3588" s="28">
        <v>759901.7</v>
      </c>
      <c r="I3588" s="28">
        <v>749088.6</v>
      </c>
      <c r="J3588" s="28">
        <v>250469.1</v>
      </c>
    </row>
    <row r="3589" spans="1:10" x14ac:dyDescent="0.25">
      <c r="A3589" s="22" t="s">
        <v>1235</v>
      </c>
      <c r="B3589" s="17" t="s">
        <v>1237</v>
      </c>
      <c r="C3589" s="19">
        <v>2013</v>
      </c>
      <c r="D3589" s="10">
        <v>6583894.9000000004</v>
      </c>
      <c r="E3589" s="34" t="s">
        <v>1867</v>
      </c>
      <c r="F3589" s="34" t="s">
        <v>1867</v>
      </c>
      <c r="G3589" s="10">
        <v>528833.80000000005</v>
      </c>
      <c r="H3589" s="11" t="s">
        <v>1867</v>
      </c>
      <c r="I3589" s="11" t="s">
        <v>1867</v>
      </c>
      <c r="J3589" s="28">
        <v>112247.9</v>
      </c>
    </row>
    <row r="3590" spans="1:10" x14ac:dyDescent="0.25">
      <c r="A3590"/>
      <c r="B3590" s="17"/>
      <c r="C3590" s="19">
        <v>2014</v>
      </c>
      <c r="D3590" s="10">
        <v>6367752.5</v>
      </c>
      <c r="E3590" s="10">
        <v>13131266.700000001</v>
      </c>
      <c r="F3590" s="10">
        <v>1778070.7999999998</v>
      </c>
      <c r="G3590" s="10">
        <v>454255.6</v>
      </c>
      <c r="H3590" s="28">
        <v>83747.399999999994</v>
      </c>
      <c r="I3590" s="28">
        <v>310955.59999999998</v>
      </c>
      <c r="J3590" s="28">
        <v>128004.1</v>
      </c>
    </row>
    <row r="3591" spans="1:10" x14ac:dyDescent="0.25">
      <c r="A3591"/>
      <c r="B3591" s="17"/>
      <c r="C3591" s="19">
        <v>2015</v>
      </c>
      <c r="D3591" s="10">
        <v>6907060.2000000002</v>
      </c>
      <c r="E3591" s="10">
        <v>2909278.4</v>
      </c>
      <c r="F3591" s="10">
        <v>3100966.7</v>
      </c>
      <c r="G3591" s="10">
        <v>1510937.1</v>
      </c>
      <c r="H3591" s="28">
        <v>75384.899999999994</v>
      </c>
      <c r="I3591" s="28">
        <v>489139.1</v>
      </c>
      <c r="J3591" s="28">
        <v>180956.6</v>
      </c>
    </row>
    <row r="3592" spans="1:10" x14ac:dyDescent="0.25">
      <c r="A3592"/>
      <c r="B3592" s="17"/>
      <c r="C3592" s="19">
        <v>2016</v>
      </c>
      <c r="D3592" s="10">
        <v>7478190</v>
      </c>
      <c r="E3592" s="11" t="s">
        <v>1867</v>
      </c>
      <c r="F3592" s="33" t="s">
        <v>1867</v>
      </c>
      <c r="G3592" s="10">
        <v>550212.69999999995</v>
      </c>
      <c r="H3592" s="11" t="s">
        <v>1867</v>
      </c>
      <c r="I3592" s="11" t="s">
        <v>1867</v>
      </c>
      <c r="J3592" s="28">
        <v>195337.8</v>
      </c>
    </row>
    <row r="3593" spans="1:10" x14ac:dyDescent="0.25">
      <c r="A3593"/>
      <c r="B3593" s="17"/>
      <c r="C3593" s="19">
        <v>2017</v>
      </c>
      <c r="D3593" s="10">
        <v>13467114.699999999</v>
      </c>
      <c r="E3593" s="10">
        <v>8484118</v>
      </c>
      <c r="F3593" s="10">
        <v>3058180.5</v>
      </c>
      <c r="G3593" s="10">
        <v>931840.2</v>
      </c>
      <c r="H3593" s="28">
        <v>600859.9</v>
      </c>
      <c r="I3593" s="28">
        <v>697144.5</v>
      </c>
      <c r="J3593" s="28">
        <v>242541</v>
      </c>
    </row>
    <row r="3594" spans="1:10" x14ac:dyDescent="0.25">
      <c r="A3594"/>
      <c r="B3594" s="17"/>
      <c r="C3594" s="19">
        <v>2018</v>
      </c>
      <c r="D3594" s="10">
        <v>20594211.899999999</v>
      </c>
      <c r="E3594" s="10">
        <v>8959368.5</v>
      </c>
      <c r="F3594" s="10">
        <v>3171965</v>
      </c>
      <c r="G3594" s="10">
        <v>797215.9</v>
      </c>
      <c r="H3594" s="28">
        <v>759901.7</v>
      </c>
      <c r="I3594" s="28">
        <v>749088.6</v>
      </c>
      <c r="J3594" s="28">
        <v>250469.1</v>
      </c>
    </row>
    <row r="3595" spans="1:10" x14ac:dyDescent="0.25">
      <c r="A3595" s="21" t="s">
        <v>1238</v>
      </c>
      <c r="B3595" s="17" t="s">
        <v>1239</v>
      </c>
      <c r="C3595" s="19">
        <v>2013</v>
      </c>
      <c r="D3595" s="10">
        <v>2377261.6</v>
      </c>
      <c r="E3595" s="10">
        <v>351748.2</v>
      </c>
      <c r="F3595" s="10">
        <v>782014.1</v>
      </c>
      <c r="G3595" s="10">
        <v>709000</v>
      </c>
      <c r="H3595" s="11" t="s">
        <v>1867</v>
      </c>
      <c r="I3595" s="11" t="s">
        <v>1867</v>
      </c>
      <c r="J3595" s="28">
        <v>536505.30000000005</v>
      </c>
    </row>
    <row r="3596" spans="1:10" x14ac:dyDescent="0.25">
      <c r="A3596" s="21" t="s">
        <v>1240</v>
      </c>
      <c r="B3596" s="17"/>
      <c r="C3596" s="19">
        <v>2014</v>
      </c>
      <c r="D3596" s="29" t="s">
        <v>1867</v>
      </c>
      <c r="E3596" s="29" t="s">
        <v>1867</v>
      </c>
      <c r="F3596" s="10">
        <v>997128.7</v>
      </c>
      <c r="G3596" s="10">
        <v>874478.29999999993</v>
      </c>
      <c r="H3596" s="11" t="s">
        <v>147</v>
      </c>
      <c r="I3596" s="29" t="s">
        <v>1867</v>
      </c>
      <c r="J3596" s="28">
        <v>794914.7</v>
      </c>
    </row>
    <row r="3597" spans="1:10" x14ac:dyDescent="0.25">
      <c r="A3597"/>
      <c r="B3597" s="17"/>
      <c r="C3597" s="19">
        <v>2015</v>
      </c>
      <c r="D3597" s="33" t="s">
        <v>1867</v>
      </c>
      <c r="E3597" s="33" t="s">
        <v>1867</v>
      </c>
      <c r="F3597" s="10">
        <v>1387416</v>
      </c>
      <c r="G3597" s="10">
        <v>1205979.7</v>
      </c>
      <c r="H3597" s="11" t="s">
        <v>147</v>
      </c>
      <c r="I3597" s="33" t="s">
        <v>1867</v>
      </c>
      <c r="J3597" s="28">
        <v>1162128.3999999999</v>
      </c>
    </row>
    <row r="3598" spans="1:10" x14ac:dyDescent="0.25">
      <c r="A3598"/>
      <c r="B3598" s="17"/>
      <c r="C3598" s="19">
        <v>2016</v>
      </c>
      <c r="D3598" s="10">
        <v>5583812.9000000004</v>
      </c>
      <c r="E3598" s="10">
        <v>525166.9</v>
      </c>
      <c r="F3598" s="10">
        <v>1844387.3</v>
      </c>
      <c r="G3598" s="10">
        <v>1683358.9</v>
      </c>
      <c r="H3598" s="11" t="s">
        <v>147</v>
      </c>
      <c r="I3598" s="33" t="s">
        <v>1867</v>
      </c>
      <c r="J3598" s="28">
        <v>1596938.9</v>
      </c>
    </row>
    <row r="3599" spans="1:10" x14ac:dyDescent="0.25">
      <c r="A3599"/>
      <c r="B3599" s="17"/>
      <c r="C3599" s="19">
        <v>2017</v>
      </c>
      <c r="D3599" s="10">
        <v>5517432.5999999996</v>
      </c>
      <c r="E3599" s="33" t="s">
        <v>1867</v>
      </c>
      <c r="F3599" s="10">
        <v>2192327.7999999998</v>
      </c>
      <c r="G3599" s="10">
        <v>2008478.3</v>
      </c>
      <c r="H3599" s="11" t="s">
        <v>147</v>
      </c>
      <c r="I3599" s="33" t="s">
        <v>1867</v>
      </c>
      <c r="J3599" s="28">
        <v>1905122.8</v>
      </c>
    </row>
    <row r="3600" spans="1:10" x14ac:dyDescent="0.25">
      <c r="A3600"/>
      <c r="B3600" s="17"/>
      <c r="C3600" s="19">
        <v>2018</v>
      </c>
      <c r="D3600" s="10">
        <v>10533642.4</v>
      </c>
      <c r="E3600" s="10">
        <v>960144.3</v>
      </c>
      <c r="F3600" s="10">
        <v>2302697.5</v>
      </c>
      <c r="G3600" s="10">
        <v>2177679.1999999997</v>
      </c>
      <c r="H3600" s="11" t="s">
        <v>147</v>
      </c>
      <c r="I3600" s="28">
        <v>2177490.2000000002</v>
      </c>
      <c r="J3600" s="28">
        <v>2131949.7999999998</v>
      </c>
    </row>
    <row r="3601" spans="1:10" x14ac:dyDescent="0.25">
      <c r="A3601" s="22" t="s">
        <v>1241</v>
      </c>
      <c r="B3601" s="17" t="s">
        <v>1242</v>
      </c>
      <c r="C3601" s="19">
        <v>2013</v>
      </c>
      <c r="D3601" s="30" t="s">
        <v>1868</v>
      </c>
      <c r="E3601" s="10">
        <v>51894.3</v>
      </c>
      <c r="F3601" s="10">
        <v>473059.5</v>
      </c>
      <c r="G3601" s="10">
        <v>422675.69999999995</v>
      </c>
      <c r="H3601" s="11" t="s">
        <v>147</v>
      </c>
      <c r="I3601" s="28">
        <v>283574.90000000002</v>
      </c>
      <c r="J3601" s="28">
        <v>274056.8</v>
      </c>
    </row>
    <row r="3602" spans="1:10" x14ac:dyDescent="0.25">
      <c r="A3602" s="22" t="s">
        <v>1240</v>
      </c>
      <c r="B3602" s="17"/>
      <c r="C3602" s="19">
        <v>2014</v>
      </c>
      <c r="D3602" s="30" t="s">
        <v>1868</v>
      </c>
      <c r="E3602" s="10">
        <v>123066.9</v>
      </c>
      <c r="F3602" s="10">
        <v>491204.39999999997</v>
      </c>
      <c r="G3602" s="10">
        <v>465049.4</v>
      </c>
      <c r="H3602" s="11" t="s">
        <v>147</v>
      </c>
      <c r="I3602" s="28">
        <v>423748.1</v>
      </c>
      <c r="J3602" s="28">
        <v>414302.9</v>
      </c>
    </row>
    <row r="3603" spans="1:10" x14ac:dyDescent="0.25">
      <c r="A3603"/>
      <c r="B3603" s="17"/>
      <c r="C3603" s="19">
        <v>2015</v>
      </c>
      <c r="D3603" s="30" t="s">
        <v>1868</v>
      </c>
      <c r="E3603" s="10">
        <v>678089.4</v>
      </c>
      <c r="F3603" s="10">
        <v>690717.2</v>
      </c>
      <c r="G3603" s="10">
        <v>664947.6</v>
      </c>
      <c r="H3603" s="11" t="s">
        <v>147</v>
      </c>
      <c r="I3603" s="28">
        <v>638636.1</v>
      </c>
      <c r="J3603" s="28">
        <v>636640.9</v>
      </c>
    </row>
    <row r="3604" spans="1:10" x14ac:dyDescent="0.25">
      <c r="A3604"/>
      <c r="B3604" s="17"/>
      <c r="C3604" s="19">
        <v>2016</v>
      </c>
      <c r="D3604" s="30" t="s">
        <v>1868</v>
      </c>
      <c r="E3604" s="10">
        <v>299695.59999999998</v>
      </c>
      <c r="F3604" s="10">
        <v>961197.70000000007</v>
      </c>
      <c r="G3604" s="10">
        <v>931538.2</v>
      </c>
      <c r="H3604" s="11" t="s">
        <v>147</v>
      </c>
      <c r="I3604" s="33" t="s">
        <v>1867</v>
      </c>
      <c r="J3604" s="28">
        <v>877518.5</v>
      </c>
    </row>
    <row r="3605" spans="1:10" x14ac:dyDescent="0.25">
      <c r="A3605"/>
      <c r="B3605" s="17"/>
      <c r="C3605" s="19">
        <v>2017</v>
      </c>
      <c r="D3605" s="33" t="s">
        <v>1867</v>
      </c>
      <c r="E3605" s="33" t="s">
        <v>1867</v>
      </c>
      <c r="F3605" s="10">
        <v>1174020.4000000001</v>
      </c>
      <c r="G3605" s="10">
        <v>1097886.3</v>
      </c>
      <c r="H3605" s="11" t="s">
        <v>147</v>
      </c>
      <c r="I3605" s="28">
        <v>1047533.3</v>
      </c>
      <c r="J3605" s="28">
        <v>1032498.5</v>
      </c>
    </row>
    <row r="3606" spans="1:10" x14ac:dyDescent="0.25">
      <c r="A3606"/>
      <c r="B3606" s="17"/>
      <c r="C3606" s="19">
        <v>2018</v>
      </c>
      <c r="D3606" s="30" t="s">
        <v>1868</v>
      </c>
      <c r="E3606" s="10">
        <v>677785.2</v>
      </c>
      <c r="F3606" s="10">
        <v>1232642.3999999999</v>
      </c>
      <c r="G3606" s="10">
        <v>1207816.8</v>
      </c>
      <c r="H3606" s="11" t="s">
        <v>147</v>
      </c>
      <c r="I3606" s="28">
        <v>1193854.8999999999</v>
      </c>
      <c r="J3606" s="28">
        <v>1181620.2</v>
      </c>
    </row>
    <row r="3607" spans="1:10" x14ac:dyDescent="0.25">
      <c r="A3607" s="22" t="s">
        <v>1243</v>
      </c>
      <c r="B3607" s="17" t="s">
        <v>1244</v>
      </c>
      <c r="C3607" s="19">
        <v>2013</v>
      </c>
      <c r="D3607" s="34" t="s">
        <v>1867</v>
      </c>
      <c r="E3607" s="34" t="s">
        <v>1867</v>
      </c>
      <c r="F3607" s="10">
        <v>138466</v>
      </c>
      <c r="G3607" s="10">
        <v>121927.59999999999</v>
      </c>
      <c r="H3607" s="11" t="s">
        <v>147</v>
      </c>
      <c r="I3607" s="28">
        <v>126123.4</v>
      </c>
      <c r="J3607" s="28">
        <v>111591.9</v>
      </c>
    </row>
    <row r="3608" spans="1:10" x14ac:dyDescent="0.25">
      <c r="A3608"/>
      <c r="B3608" s="17"/>
      <c r="C3608" s="19">
        <v>2014</v>
      </c>
      <c r="D3608" s="29" t="s">
        <v>1867</v>
      </c>
      <c r="E3608" s="29" t="s">
        <v>1867</v>
      </c>
      <c r="F3608" s="10">
        <v>193910.39999999999</v>
      </c>
      <c r="G3608" s="10">
        <v>184038.2</v>
      </c>
      <c r="H3608" s="11" t="s">
        <v>147</v>
      </c>
      <c r="I3608" s="29" t="s">
        <v>1867</v>
      </c>
      <c r="J3608" s="28">
        <v>177659.1</v>
      </c>
    </row>
    <row r="3609" spans="1:10" x14ac:dyDescent="0.25">
      <c r="A3609"/>
      <c r="B3609" s="17"/>
      <c r="C3609" s="19">
        <v>2015</v>
      </c>
      <c r="D3609" s="33" t="s">
        <v>1867</v>
      </c>
      <c r="E3609" s="33" t="s">
        <v>1867</v>
      </c>
      <c r="F3609" s="10">
        <v>383427.4</v>
      </c>
      <c r="G3609" s="10">
        <v>276676.09999999998</v>
      </c>
      <c r="H3609" s="11" t="s">
        <v>147</v>
      </c>
      <c r="I3609" s="33" t="s">
        <v>1867</v>
      </c>
      <c r="J3609" s="28">
        <v>264516</v>
      </c>
    </row>
    <row r="3610" spans="1:10" x14ac:dyDescent="0.25">
      <c r="A3610"/>
      <c r="B3610" s="17"/>
      <c r="C3610" s="19">
        <v>2016</v>
      </c>
      <c r="D3610" s="33" t="s">
        <v>1867</v>
      </c>
      <c r="E3610" s="10">
        <v>210606</v>
      </c>
      <c r="F3610" s="10">
        <v>441184.80000000005</v>
      </c>
      <c r="G3610" s="10">
        <v>399953.1</v>
      </c>
      <c r="H3610" s="11" t="s">
        <v>147</v>
      </c>
      <c r="I3610" s="33" t="s">
        <v>1867</v>
      </c>
      <c r="J3610" s="28">
        <v>390316.79999999999</v>
      </c>
    </row>
    <row r="3611" spans="1:10" x14ac:dyDescent="0.25">
      <c r="A3611"/>
      <c r="B3611" s="17"/>
      <c r="C3611" s="19">
        <v>2017</v>
      </c>
      <c r="D3611" s="33" t="s">
        <v>1867</v>
      </c>
      <c r="E3611" s="10">
        <v>232493.6</v>
      </c>
      <c r="F3611" s="10">
        <v>534901.4</v>
      </c>
      <c r="G3611" s="10">
        <v>504292.7</v>
      </c>
      <c r="H3611" s="11" t="s">
        <v>147</v>
      </c>
      <c r="I3611" s="33" t="s">
        <v>1867</v>
      </c>
      <c r="J3611" s="28">
        <v>495119.9</v>
      </c>
    </row>
    <row r="3612" spans="1:10" x14ac:dyDescent="0.25">
      <c r="A3612"/>
      <c r="B3612" s="17"/>
      <c r="C3612" s="19">
        <v>2018</v>
      </c>
      <c r="D3612" s="30" t="s">
        <v>1867</v>
      </c>
      <c r="E3612" s="30" t="s">
        <v>1867</v>
      </c>
      <c r="F3612" s="10">
        <v>626314.19999999995</v>
      </c>
      <c r="G3612" s="10">
        <v>552707.80000000005</v>
      </c>
      <c r="H3612" s="11" t="s">
        <v>147</v>
      </c>
      <c r="I3612" s="28">
        <v>569882.19999999995</v>
      </c>
      <c r="J3612" s="28">
        <v>538377.80000000005</v>
      </c>
    </row>
    <row r="3613" spans="1:10" x14ac:dyDescent="0.25">
      <c r="A3613" s="22" t="s">
        <v>1245</v>
      </c>
      <c r="B3613" s="17" t="s">
        <v>1246</v>
      </c>
      <c r="C3613" s="19">
        <v>2013</v>
      </c>
      <c r="D3613" s="34" t="s">
        <v>1867</v>
      </c>
      <c r="E3613" s="10">
        <v>217769.19999999998</v>
      </c>
      <c r="F3613" s="34" t="s">
        <v>1867</v>
      </c>
      <c r="G3613" s="10">
        <v>164396.70000000001</v>
      </c>
      <c r="H3613" s="11" t="s">
        <v>1867</v>
      </c>
      <c r="I3613" s="11" t="s">
        <v>1867</v>
      </c>
      <c r="J3613" s="28">
        <v>150856.6</v>
      </c>
    </row>
    <row r="3614" spans="1:10" x14ac:dyDescent="0.25">
      <c r="A3614"/>
      <c r="B3614" s="17"/>
      <c r="C3614" s="19">
        <v>2014</v>
      </c>
      <c r="D3614" s="10">
        <v>4099774.5</v>
      </c>
      <c r="E3614" s="10">
        <v>142986.5</v>
      </c>
      <c r="F3614" s="10">
        <v>312013.90000000002</v>
      </c>
      <c r="G3614" s="10">
        <v>225390.7</v>
      </c>
      <c r="H3614" s="11" t="s">
        <v>147</v>
      </c>
      <c r="I3614" s="28">
        <v>210319</v>
      </c>
      <c r="J3614" s="28">
        <v>202952.7</v>
      </c>
    </row>
    <row r="3615" spans="1:10" x14ac:dyDescent="0.25">
      <c r="A3615"/>
      <c r="B3615" s="17"/>
      <c r="C3615" s="19">
        <v>2015</v>
      </c>
      <c r="D3615" s="10">
        <v>2556451.7999999998</v>
      </c>
      <c r="E3615" s="10">
        <v>245951.40000000002</v>
      </c>
      <c r="F3615" s="10">
        <v>313271.40000000002</v>
      </c>
      <c r="G3615" s="10">
        <v>264356</v>
      </c>
      <c r="H3615" s="11" t="s">
        <v>147</v>
      </c>
      <c r="I3615" s="28">
        <v>265068.7</v>
      </c>
      <c r="J3615" s="28">
        <v>260971.5</v>
      </c>
    </row>
    <row r="3616" spans="1:10" x14ac:dyDescent="0.25">
      <c r="A3616"/>
      <c r="B3616" s="17"/>
      <c r="C3616" s="19">
        <v>2016</v>
      </c>
      <c r="D3616" s="33" t="s">
        <v>1867</v>
      </c>
      <c r="E3616" s="10">
        <v>14865.300000000001</v>
      </c>
      <c r="F3616" s="10">
        <v>442004.8</v>
      </c>
      <c r="G3616" s="10">
        <v>351867.6</v>
      </c>
      <c r="H3616" s="11" t="s">
        <v>147</v>
      </c>
      <c r="I3616" s="28">
        <v>335869.5</v>
      </c>
      <c r="J3616" s="28">
        <v>329103.59999999998</v>
      </c>
    </row>
    <row r="3617" spans="1:10" x14ac:dyDescent="0.25">
      <c r="A3617"/>
      <c r="B3617" s="17"/>
      <c r="C3617" s="19">
        <v>2017</v>
      </c>
      <c r="D3617" s="10">
        <v>4280483.0999999996</v>
      </c>
      <c r="E3617" s="33" t="s">
        <v>1867</v>
      </c>
      <c r="F3617" s="10">
        <v>483406</v>
      </c>
      <c r="G3617" s="10">
        <v>406299.30000000005</v>
      </c>
      <c r="H3617" s="11" t="s">
        <v>147</v>
      </c>
      <c r="I3617" s="33" t="s">
        <v>1867</v>
      </c>
      <c r="J3617" s="28">
        <v>377504.4</v>
      </c>
    </row>
    <row r="3618" spans="1:10" x14ac:dyDescent="0.25">
      <c r="A3618"/>
      <c r="B3618" s="17"/>
      <c r="C3618" s="19">
        <v>2018</v>
      </c>
      <c r="D3618" s="30" t="s">
        <v>1867</v>
      </c>
      <c r="E3618" s="30" t="s">
        <v>1867</v>
      </c>
      <c r="F3618" s="10">
        <v>443740.89999999997</v>
      </c>
      <c r="G3618" s="10">
        <v>417154.6</v>
      </c>
      <c r="H3618" s="11" t="s">
        <v>147</v>
      </c>
      <c r="I3618" s="28">
        <v>413753.1</v>
      </c>
      <c r="J3618" s="28">
        <v>411951.8</v>
      </c>
    </row>
    <row r="3619" spans="1:10" x14ac:dyDescent="0.25">
      <c r="A3619" s="21" t="s">
        <v>1247</v>
      </c>
      <c r="B3619" s="17" t="s">
        <v>1248</v>
      </c>
      <c r="C3619" s="19">
        <v>2013</v>
      </c>
      <c r="D3619" s="34" t="s">
        <v>1867</v>
      </c>
      <c r="E3619" s="10">
        <v>720819.5</v>
      </c>
      <c r="F3619" s="34" t="s">
        <v>1867</v>
      </c>
      <c r="G3619" s="10">
        <v>2250961.5</v>
      </c>
      <c r="H3619" s="11" t="s">
        <v>1867</v>
      </c>
      <c r="I3619" s="11" t="s">
        <v>1867</v>
      </c>
      <c r="J3619" s="28">
        <v>2028744.6</v>
      </c>
    </row>
    <row r="3620" spans="1:10" x14ac:dyDescent="0.25">
      <c r="A3620"/>
      <c r="B3620" s="17"/>
      <c r="C3620" s="19">
        <v>2014</v>
      </c>
      <c r="D3620" s="29" t="s">
        <v>1867</v>
      </c>
      <c r="E3620" s="10">
        <v>446957.5</v>
      </c>
      <c r="F3620" s="10">
        <v>3822946.8</v>
      </c>
      <c r="G3620" s="10">
        <v>3382165.5</v>
      </c>
      <c r="H3620" s="11" t="s">
        <v>1867</v>
      </c>
      <c r="I3620" s="11" t="s">
        <v>1867</v>
      </c>
      <c r="J3620" s="28">
        <v>3158201</v>
      </c>
    </row>
    <row r="3621" spans="1:10" x14ac:dyDescent="0.25">
      <c r="A3621"/>
      <c r="B3621" s="17"/>
      <c r="C3621" s="19">
        <v>2015</v>
      </c>
      <c r="D3621" s="30" t="s">
        <v>1868</v>
      </c>
      <c r="E3621" s="33" t="s">
        <v>1867</v>
      </c>
      <c r="F3621" s="33" t="s">
        <v>1867</v>
      </c>
      <c r="G3621" s="10">
        <v>4971065.3</v>
      </c>
      <c r="H3621" s="11" t="s">
        <v>1867</v>
      </c>
      <c r="I3621" s="11" t="s">
        <v>1867</v>
      </c>
      <c r="J3621" s="28">
        <v>4820977.0999999996</v>
      </c>
    </row>
    <row r="3622" spans="1:10" x14ac:dyDescent="0.25">
      <c r="A3622"/>
      <c r="B3622" s="17"/>
      <c r="C3622" s="19">
        <v>2016</v>
      </c>
      <c r="D3622" s="30" t="s">
        <v>1868</v>
      </c>
      <c r="E3622" s="10">
        <v>893557.4</v>
      </c>
      <c r="F3622" s="10">
        <v>7304580.7000000002</v>
      </c>
      <c r="G3622" s="10">
        <v>6743613.6000000006</v>
      </c>
      <c r="H3622" s="11" t="s">
        <v>147</v>
      </c>
      <c r="I3622" s="28">
        <v>6578835.7999999998</v>
      </c>
      <c r="J3622" s="28">
        <v>6437688.4000000004</v>
      </c>
    </row>
    <row r="3623" spans="1:10" x14ac:dyDescent="0.25">
      <c r="A3623"/>
      <c r="B3623" s="17"/>
      <c r="C3623" s="19">
        <v>2017</v>
      </c>
      <c r="D3623" s="30" t="s">
        <v>1868</v>
      </c>
      <c r="E3623" s="33" t="s">
        <v>1867</v>
      </c>
      <c r="F3623" s="33" t="s">
        <v>1867</v>
      </c>
      <c r="G3623" s="10">
        <v>8535125.9000000004</v>
      </c>
      <c r="H3623" s="11" t="s">
        <v>1867</v>
      </c>
      <c r="I3623" s="11" t="s">
        <v>1867</v>
      </c>
      <c r="J3623" s="28">
        <v>8116982</v>
      </c>
    </row>
    <row r="3624" spans="1:10" x14ac:dyDescent="0.25">
      <c r="A3624"/>
      <c r="B3624" s="17"/>
      <c r="C3624" s="19">
        <v>2018</v>
      </c>
      <c r="D3624" s="30" t="s">
        <v>1868</v>
      </c>
      <c r="E3624" s="10">
        <v>1227058.8</v>
      </c>
      <c r="F3624" s="10">
        <v>10063392.100000001</v>
      </c>
      <c r="G3624" s="10">
        <v>9487705.5999999996</v>
      </c>
      <c r="H3624" s="28">
        <v>79988.3</v>
      </c>
      <c r="I3624" s="28">
        <v>9285554.3000000007</v>
      </c>
      <c r="J3624" s="28">
        <v>9076214</v>
      </c>
    </row>
    <row r="3625" spans="1:10" x14ac:dyDescent="0.25">
      <c r="A3625" s="22" t="s">
        <v>1249</v>
      </c>
      <c r="B3625" s="17" t="s">
        <v>1250</v>
      </c>
      <c r="C3625" s="19">
        <v>2013</v>
      </c>
      <c r="D3625" s="30" t="s">
        <v>1868</v>
      </c>
      <c r="E3625" s="34" t="s">
        <v>1867</v>
      </c>
      <c r="F3625" s="10">
        <v>315588.19999999995</v>
      </c>
      <c r="G3625" s="10">
        <v>274452.90000000002</v>
      </c>
      <c r="H3625" s="11" t="s">
        <v>147</v>
      </c>
      <c r="I3625" s="28">
        <v>265508.59999999998</v>
      </c>
      <c r="J3625" s="28">
        <v>257019.2</v>
      </c>
    </row>
    <row r="3626" spans="1:10" x14ac:dyDescent="0.25">
      <c r="A3626"/>
      <c r="B3626" s="17"/>
      <c r="C3626" s="19">
        <v>2014</v>
      </c>
      <c r="D3626" s="30" t="s">
        <v>1868</v>
      </c>
      <c r="E3626" s="10">
        <v>20975.599999999999</v>
      </c>
      <c r="F3626" s="10">
        <v>431406.4</v>
      </c>
      <c r="G3626" s="10">
        <v>410121.60000000003</v>
      </c>
      <c r="H3626" s="11" t="s">
        <v>147</v>
      </c>
      <c r="I3626" s="28">
        <v>413685.5</v>
      </c>
      <c r="J3626" s="28">
        <v>402536.9</v>
      </c>
    </row>
    <row r="3627" spans="1:10" x14ac:dyDescent="0.25">
      <c r="A3627"/>
      <c r="B3627" s="17"/>
      <c r="C3627" s="19">
        <v>2015</v>
      </c>
      <c r="D3627" s="30" t="s">
        <v>1868</v>
      </c>
      <c r="E3627" s="10">
        <v>101148.3</v>
      </c>
      <c r="F3627" s="10">
        <v>607586.1</v>
      </c>
      <c r="G3627" s="10">
        <v>568113.69999999995</v>
      </c>
      <c r="H3627" s="11" t="s">
        <v>147</v>
      </c>
      <c r="I3627" s="33" t="s">
        <v>1867</v>
      </c>
      <c r="J3627" s="28">
        <v>564827.5</v>
      </c>
    </row>
    <row r="3628" spans="1:10" x14ac:dyDescent="0.25">
      <c r="A3628"/>
      <c r="B3628" s="17"/>
      <c r="C3628" s="19">
        <v>2016</v>
      </c>
      <c r="D3628" s="30" t="s">
        <v>1868</v>
      </c>
      <c r="E3628" s="10">
        <v>196893.7</v>
      </c>
      <c r="F3628" s="10">
        <v>814752.1</v>
      </c>
      <c r="G3628" s="10">
        <v>779530</v>
      </c>
      <c r="H3628" s="11" t="s">
        <v>147</v>
      </c>
      <c r="I3628" s="33" t="s">
        <v>1867</v>
      </c>
      <c r="J3628" s="28">
        <v>771707.1</v>
      </c>
    </row>
    <row r="3629" spans="1:10" x14ac:dyDescent="0.25">
      <c r="A3629"/>
      <c r="B3629" s="17"/>
      <c r="C3629" s="19">
        <v>2017</v>
      </c>
      <c r="D3629" s="30" t="s">
        <v>1868</v>
      </c>
      <c r="E3629" s="33" t="s">
        <v>1867</v>
      </c>
      <c r="F3629" s="10">
        <v>997815.9</v>
      </c>
      <c r="G3629" s="10">
        <v>948543.2</v>
      </c>
      <c r="H3629" s="11" t="s">
        <v>147</v>
      </c>
      <c r="I3629" s="33" t="s">
        <v>1867</v>
      </c>
      <c r="J3629" s="28">
        <v>942947.2</v>
      </c>
    </row>
    <row r="3630" spans="1:10" x14ac:dyDescent="0.25">
      <c r="A3630"/>
      <c r="B3630" s="17"/>
      <c r="C3630" s="19">
        <v>2018</v>
      </c>
      <c r="D3630" s="30" t="s">
        <v>1868</v>
      </c>
      <c r="E3630" s="30" t="s">
        <v>1867</v>
      </c>
      <c r="F3630" s="10">
        <v>1157888.8999999999</v>
      </c>
      <c r="G3630" s="10">
        <v>1114552</v>
      </c>
      <c r="H3630" s="11" t="s">
        <v>147</v>
      </c>
      <c r="I3630" s="30" t="s">
        <v>1867</v>
      </c>
      <c r="J3630" s="28">
        <v>1090221.8</v>
      </c>
    </row>
    <row r="3631" spans="1:10" x14ac:dyDescent="0.25">
      <c r="A3631" s="22" t="s">
        <v>1251</v>
      </c>
      <c r="B3631" s="17" t="s">
        <v>1252</v>
      </c>
      <c r="C3631" s="19">
        <v>2013</v>
      </c>
      <c r="D3631" s="34" t="s">
        <v>1867</v>
      </c>
      <c r="E3631" s="34" t="s">
        <v>1867</v>
      </c>
      <c r="F3631" s="10">
        <v>954344.70000000007</v>
      </c>
      <c r="G3631" s="10">
        <v>830003.4</v>
      </c>
      <c r="H3631" s="11" t="s">
        <v>147</v>
      </c>
      <c r="I3631" s="28">
        <v>806744.3</v>
      </c>
      <c r="J3631" s="28">
        <v>777506.9</v>
      </c>
    </row>
    <row r="3632" spans="1:10" x14ac:dyDescent="0.25">
      <c r="A3632"/>
      <c r="B3632" s="17"/>
      <c r="C3632" s="19">
        <v>2014</v>
      </c>
      <c r="D3632" s="29" t="s">
        <v>1867</v>
      </c>
      <c r="E3632" s="10">
        <v>281244.39999999997</v>
      </c>
      <c r="F3632" s="10">
        <v>1504969.9</v>
      </c>
      <c r="G3632" s="10">
        <v>1389266</v>
      </c>
      <c r="H3632" s="11" t="s">
        <v>1867</v>
      </c>
      <c r="I3632" s="11" t="s">
        <v>1867</v>
      </c>
      <c r="J3632" s="28">
        <v>1253532</v>
      </c>
    </row>
    <row r="3633" spans="1:10" x14ac:dyDescent="0.25">
      <c r="A3633"/>
      <c r="B3633" s="17"/>
      <c r="C3633" s="19">
        <v>2015</v>
      </c>
      <c r="D3633" s="30" t="s">
        <v>1868</v>
      </c>
      <c r="E3633" s="33" t="s">
        <v>1867</v>
      </c>
      <c r="F3633" s="33" t="s">
        <v>1867</v>
      </c>
      <c r="G3633" s="10">
        <v>2158899.5</v>
      </c>
      <c r="H3633" s="11" t="s">
        <v>1867</v>
      </c>
      <c r="I3633" s="11" t="s">
        <v>1867</v>
      </c>
      <c r="J3633" s="28">
        <v>2052045.7</v>
      </c>
    </row>
    <row r="3634" spans="1:10" x14ac:dyDescent="0.25">
      <c r="A3634"/>
      <c r="B3634" s="17"/>
      <c r="C3634" s="19">
        <v>2016</v>
      </c>
      <c r="D3634" s="30" t="s">
        <v>1868</v>
      </c>
      <c r="E3634" s="10">
        <v>534079.9</v>
      </c>
      <c r="F3634" s="10">
        <v>3132959.4</v>
      </c>
      <c r="G3634" s="10">
        <v>2980089.4</v>
      </c>
      <c r="H3634" s="11" t="s">
        <v>147</v>
      </c>
      <c r="I3634" s="28">
        <v>2826072.3</v>
      </c>
      <c r="J3634" s="28">
        <v>2775667.6</v>
      </c>
    </row>
    <row r="3635" spans="1:10" x14ac:dyDescent="0.25">
      <c r="A3635"/>
      <c r="B3635" s="17"/>
      <c r="C3635" s="19">
        <v>2017</v>
      </c>
      <c r="D3635" s="30" t="s">
        <v>1868</v>
      </c>
      <c r="E3635" s="10">
        <v>579496.1</v>
      </c>
      <c r="F3635" s="10">
        <v>4127528.4</v>
      </c>
      <c r="G3635" s="10">
        <v>3889133.1</v>
      </c>
      <c r="H3635" s="11" t="s">
        <v>147</v>
      </c>
      <c r="I3635" s="28">
        <v>3722252.3</v>
      </c>
      <c r="J3635" s="28">
        <v>3622962.4</v>
      </c>
    </row>
    <row r="3636" spans="1:10" x14ac:dyDescent="0.25">
      <c r="A3636"/>
      <c r="B3636" s="17"/>
      <c r="C3636" s="19">
        <v>2018</v>
      </c>
      <c r="D3636" s="30" t="s">
        <v>1868</v>
      </c>
      <c r="E3636" s="10">
        <v>693067.4</v>
      </c>
      <c r="F3636" s="10">
        <v>4569575.9000000004</v>
      </c>
      <c r="G3636" s="10">
        <v>4275264.4000000004</v>
      </c>
      <c r="H3636" s="11" t="s">
        <v>147</v>
      </c>
      <c r="I3636" s="28">
        <v>4215338.2</v>
      </c>
      <c r="J3636" s="28">
        <v>4087844.1</v>
      </c>
    </row>
    <row r="3637" spans="1:10" x14ac:dyDescent="0.25">
      <c r="A3637" s="22" t="s">
        <v>1253</v>
      </c>
      <c r="B3637" s="17" t="s">
        <v>1254</v>
      </c>
      <c r="C3637" s="19">
        <v>2013</v>
      </c>
      <c r="D3637" s="30" t="s">
        <v>1868</v>
      </c>
      <c r="E3637" s="34" t="s">
        <v>1867</v>
      </c>
      <c r="F3637" s="10">
        <v>112449.79999999999</v>
      </c>
      <c r="G3637" s="10">
        <v>104789.6</v>
      </c>
      <c r="H3637" s="11" t="s">
        <v>147</v>
      </c>
      <c r="I3637" s="28">
        <v>106540.9</v>
      </c>
      <c r="J3637" s="28">
        <v>102155.8</v>
      </c>
    </row>
    <row r="3638" spans="1:10" x14ac:dyDescent="0.25">
      <c r="A3638" s="22" t="s">
        <v>1240</v>
      </c>
      <c r="B3638" s="17"/>
      <c r="C3638" s="19">
        <v>2014</v>
      </c>
      <c r="D3638" s="30" t="s">
        <v>1868</v>
      </c>
      <c r="E3638" s="30" t="s">
        <v>1868</v>
      </c>
      <c r="F3638" s="10">
        <v>153488.5</v>
      </c>
      <c r="G3638" s="10">
        <v>143057.29999999999</v>
      </c>
      <c r="H3638" s="11" t="s">
        <v>147</v>
      </c>
      <c r="I3638" s="28">
        <v>141507.5</v>
      </c>
      <c r="J3638" s="28">
        <v>137258</v>
      </c>
    </row>
    <row r="3639" spans="1:10" x14ac:dyDescent="0.25">
      <c r="A3639"/>
      <c r="B3639" s="17"/>
      <c r="C3639" s="19">
        <v>2015</v>
      </c>
      <c r="D3639" s="30" t="s">
        <v>1868</v>
      </c>
      <c r="E3639" s="30" t="s">
        <v>1868</v>
      </c>
      <c r="F3639" s="10">
        <v>188378.9</v>
      </c>
      <c r="G3639" s="10">
        <v>183474.1</v>
      </c>
      <c r="H3639" s="11" t="s">
        <v>147</v>
      </c>
      <c r="I3639" s="33" t="s">
        <v>1867</v>
      </c>
      <c r="J3639" s="28">
        <v>181580.9</v>
      </c>
    </row>
    <row r="3640" spans="1:10" x14ac:dyDescent="0.25">
      <c r="A3640"/>
      <c r="B3640" s="17"/>
      <c r="C3640" s="19">
        <v>2016</v>
      </c>
      <c r="D3640" s="30" t="s">
        <v>1868</v>
      </c>
      <c r="E3640" s="30" t="s">
        <v>1868</v>
      </c>
      <c r="F3640" s="10">
        <v>267775.59999999998</v>
      </c>
      <c r="G3640" s="10">
        <v>243050.9</v>
      </c>
      <c r="H3640" s="11" t="s">
        <v>147</v>
      </c>
      <c r="I3640" s="28">
        <v>247083.5</v>
      </c>
      <c r="J3640" s="28">
        <v>237144.8</v>
      </c>
    </row>
    <row r="3641" spans="1:10" x14ac:dyDescent="0.25">
      <c r="A3641"/>
      <c r="B3641" s="17"/>
      <c r="C3641" s="19">
        <v>2017</v>
      </c>
      <c r="D3641" s="30" t="s">
        <v>1868</v>
      </c>
      <c r="E3641" s="30" t="s">
        <v>1868</v>
      </c>
      <c r="F3641" s="10">
        <v>318550.3</v>
      </c>
      <c r="G3641" s="10">
        <v>302545.3</v>
      </c>
      <c r="H3641" s="11" t="s">
        <v>147</v>
      </c>
      <c r="I3641" s="28">
        <v>296404</v>
      </c>
      <c r="J3641" s="28">
        <v>292431.8</v>
      </c>
    </row>
    <row r="3642" spans="1:10" x14ac:dyDescent="0.25">
      <c r="A3642"/>
      <c r="B3642" s="17"/>
      <c r="C3642" s="19">
        <v>2018</v>
      </c>
      <c r="D3642" s="30" t="s">
        <v>1868</v>
      </c>
      <c r="E3642" s="30" t="s">
        <v>1867</v>
      </c>
      <c r="F3642" s="30" t="s">
        <v>1867</v>
      </c>
      <c r="G3642" s="10">
        <v>337810</v>
      </c>
      <c r="H3642" s="11" t="s">
        <v>1867</v>
      </c>
      <c r="I3642" s="11" t="s">
        <v>1867</v>
      </c>
      <c r="J3642" s="28">
        <v>331809</v>
      </c>
    </row>
    <row r="3643" spans="1:10" x14ac:dyDescent="0.25">
      <c r="A3643" s="22" t="s">
        <v>1255</v>
      </c>
      <c r="B3643" s="17" t="s">
        <v>1256</v>
      </c>
      <c r="C3643" s="19">
        <v>2013</v>
      </c>
      <c r="D3643" s="30" t="s">
        <v>1868</v>
      </c>
      <c r="E3643" s="34" t="s">
        <v>1867</v>
      </c>
      <c r="F3643" s="34" t="s">
        <v>1867</v>
      </c>
      <c r="G3643" s="10">
        <v>378356.1</v>
      </c>
      <c r="H3643" s="11" t="s">
        <v>1867</v>
      </c>
      <c r="I3643" s="11" t="s">
        <v>1867</v>
      </c>
      <c r="J3643" s="28">
        <v>291494</v>
      </c>
    </row>
    <row r="3644" spans="1:10" x14ac:dyDescent="0.25">
      <c r="A3644"/>
      <c r="B3644" s="17"/>
      <c r="C3644" s="19">
        <v>2014</v>
      </c>
      <c r="D3644" s="30" t="s">
        <v>1868</v>
      </c>
      <c r="E3644" s="29" t="s">
        <v>1867</v>
      </c>
      <c r="F3644" s="10">
        <v>525961.5</v>
      </c>
      <c r="G3644" s="10">
        <v>450526.5</v>
      </c>
      <c r="H3644" s="11" t="s">
        <v>1867</v>
      </c>
      <c r="I3644" s="11" t="s">
        <v>1867</v>
      </c>
      <c r="J3644" s="28">
        <v>419081.4</v>
      </c>
    </row>
    <row r="3645" spans="1:10" x14ac:dyDescent="0.25">
      <c r="A3645"/>
      <c r="B3645" s="17"/>
      <c r="C3645" s="19">
        <v>2015</v>
      </c>
      <c r="D3645" s="30" t="s">
        <v>1868</v>
      </c>
      <c r="E3645" s="33" t="s">
        <v>1867</v>
      </c>
      <c r="F3645" s="33" t="s">
        <v>1867</v>
      </c>
      <c r="G3645" s="10">
        <v>638860.89999999991</v>
      </c>
      <c r="H3645" s="11" t="s">
        <v>1867</v>
      </c>
      <c r="I3645" s="11" t="s">
        <v>1867</v>
      </c>
      <c r="J3645" s="28">
        <v>621223.69999999995</v>
      </c>
    </row>
    <row r="3646" spans="1:10" x14ac:dyDescent="0.25">
      <c r="A3646"/>
      <c r="B3646" s="17"/>
      <c r="C3646" s="19">
        <v>2016</v>
      </c>
      <c r="D3646" s="30" t="s">
        <v>1868</v>
      </c>
      <c r="E3646" s="10">
        <v>102861.2</v>
      </c>
      <c r="F3646" s="10">
        <v>1012315.6</v>
      </c>
      <c r="G3646" s="10">
        <v>824585.2</v>
      </c>
      <c r="H3646" s="11" t="s">
        <v>147</v>
      </c>
      <c r="I3646" s="28">
        <v>861366.7</v>
      </c>
      <c r="J3646" s="28">
        <v>807145</v>
      </c>
    </row>
    <row r="3647" spans="1:10" x14ac:dyDescent="0.25">
      <c r="A3647"/>
      <c r="B3647" s="17"/>
      <c r="C3647" s="19">
        <v>2017</v>
      </c>
      <c r="D3647" s="30" t="s">
        <v>1868</v>
      </c>
      <c r="E3647" s="10">
        <v>137015.90000000002</v>
      </c>
      <c r="F3647" s="10">
        <v>1152591.7</v>
      </c>
      <c r="G3647" s="10">
        <v>1010684.7</v>
      </c>
      <c r="H3647" s="11" t="s">
        <v>1867</v>
      </c>
      <c r="I3647" s="11" t="s">
        <v>1867</v>
      </c>
      <c r="J3647" s="28">
        <v>957183.1</v>
      </c>
    </row>
    <row r="3648" spans="1:10" x14ac:dyDescent="0.25">
      <c r="A3648"/>
      <c r="B3648" s="17"/>
      <c r="C3648" s="19">
        <v>2018</v>
      </c>
      <c r="D3648" s="30" t="s">
        <v>1868</v>
      </c>
      <c r="E3648" s="10">
        <v>194170.8</v>
      </c>
      <c r="F3648" s="10">
        <v>1240842.2</v>
      </c>
      <c r="G3648" s="10">
        <v>1087859.7</v>
      </c>
      <c r="H3648" s="11" t="s">
        <v>1867</v>
      </c>
      <c r="I3648" s="11" t="s">
        <v>1867</v>
      </c>
      <c r="J3648" s="28">
        <v>1025270.5</v>
      </c>
    </row>
    <row r="3649" spans="1:10" x14ac:dyDescent="0.25">
      <c r="A3649" s="22" t="s">
        <v>1257</v>
      </c>
      <c r="B3649" s="17" t="s">
        <v>1258</v>
      </c>
      <c r="C3649" s="19">
        <v>2013</v>
      </c>
      <c r="D3649" s="30" t="s">
        <v>1868</v>
      </c>
      <c r="E3649" s="10">
        <v>220680.69999999998</v>
      </c>
      <c r="F3649" s="10">
        <v>765531.89999999991</v>
      </c>
      <c r="G3649" s="10">
        <v>663359.5</v>
      </c>
      <c r="H3649" s="11" t="s">
        <v>147</v>
      </c>
      <c r="I3649" s="28">
        <v>620963.19999999995</v>
      </c>
      <c r="J3649" s="28">
        <v>600568.69999999995</v>
      </c>
    </row>
    <row r="3650" spans="1:10" x14ac:dyDescent="0.25">
      <c r="A3650" s="22" t="s">
        <v>1259</v>
      </c>
      <c r="B3650" s="17"/>
      <c r="C3650" s="19">
        <v>2014</v>
      </c>
      <c r="D3650" s="30" t="s">
        <v>1868</v>
      </c>
      <c r="E3650" s="10">
        <v>75674.2</v>
      </c>
      <c r="F3650" s="10">
        <v>1207120.5</v>
      </c>
      <c r="G3650" s="10">
        <v>989194.1</v>
      </c>
      <c r="H3650" s="11" t="s">
        <v>147</v>
      </c>
      <c r="I3650" s="28">
        <v>979353.9</v>
      </c>
      <c r="J3650" s="28">
        <v>945792.7</v>
      </c>
    </row>
    <row r="3651" spans="1:10" x14ac:dyDescent="0.25">
      <c r="A3651"/>
      <c r="B3651" s="17"/>
      <c r="C3651" s="19">
        <v>2015</v>
      </c>
      <c r="D3651" s="30" t="s">
        <v>1868</v>
      </c>
      <c r="E3651" s="10">
        <v>56635.6</v>
      </c>
      <c r="F3651" s="10">
        <v>1551123.8</v>
      </c>
      <c r="G3651" s="10">
        <v>1421717.1</v>
      </c>
      <c r="H3651" s="11" t="s">
        <v>147</v>
      </c>
      <c r="I3651" s="28">
        <v>1408836.7</v>
      </c>
      <c r="J3651" s="28">
        <v>1401299.3</v>
      </c>
    </row>
    <row r="3652" spans="1:10" x14ac:dyDescent="0.25">
      <c r="A3652"/>
      <c r="B3652" s="17"/>
      <c r="C3652" s="19">
        <v>2016</v>
      </c>
      <c r="D3652" s="30" t="s">
        <v>1868</v>
      </c>
      <c r="E3652" s="10">
        <v>59722.6</v>
      </c>
      <c r="F3652" s="10">
        <v>2076778</v>
      </c>
      <c r="G3652" s="10">
        <v>1916358.0999999999</v>
      </c>
      <c r="H3652" s="11" t="s">
        <v>147</v>
      </c>
      <c r="I3652" s="33" t="s">
        <v>1867</v>
      </c>
      <c r="J3652" s="28">
        <v>1846023.9</v>
      </c>
    </row>
    <row r="3653" spans="1:10" x14ac:dyDescent="0.25">
      <c r="A3653"/>
      <c r="B3653" s="17"/>
      <c r="C3653" s="19">
        <v>2017</v>
      </c>
      <c r="D3653" s="30" t="s">
        <v>1868</v>
      </c>
      <c r="E3653" s="33" t="s">
        <v>1867</v>
      </c>
      <c r="F3653" s="10">
        <v>2520190.2999999998</v>
      </c>
      <c r="G3653" s="10">
        <v>2384219.6</v>
      </c>
      <c r="H3653" s="11" t="s">
        <v>147</v>
      </c>
      <c r="I3653" s="33" t="s">
        <v>1867</v>
      </c>
      <c r="J3653" s="28">
        <v>2301457.5</v>
      </c>
    </row>
    <row r="3654" spans="1:10" x14ac:dyDescent="0.25">
      <c r="A3654"/>
      <c r="B3654" s="17"/>
      <c r="C3654" s="19">
        <v>2018</v>
      </c>
      <c r="D3654" s="30" t="s">
        <v>1868</v>
      </c>
      <c r="E3654" s="10">
        <v>120196.29999999999</v>
      </c>
      <c r="F3654" s="10">
        <v>2748163.2</v>
      </c>
      <c r="G3654" s="10">
        <v>2672219.5</v>
      </c>
      <c r="H3654" s="11" t="s">
        <v>1867</v>
      </c>
      <c r="I3654" s="11" t="s">
        <v>1867</v>
      </c>
      <c r="J3654" s="28">
        <v>2541068.6</v>
      </c>
    </row>
    <row r="3655" spans="1:10" x14ac:dyDescent="0.25">
      <c r="A3655" s="21" t="s">
        <v>1260</v>
      </c>
      <c r="B3655" s="17" t="s">
        <v>1261</v>
      </c>
      <c r="C3655" s="19">
        <v>2013</v>
      </c>
      <c r="D3655" s="30" t="s">
        <v>1868</v>
      </c>
      <c r="E3655" s="34" t="s">
        <v>1867</v>
      </c>
      <c r="F3655" s="34" t="s">
        <v>1867</v>
      </c>
      <c r="G3655" s="10">
        <v>589416.19999999995</v>
      </c>
      <c r="H3655" s="11" t="s">
        <v>1867</v>
      </c>
      <c r="I3655" s="11" t="s">
        <v>1867</v>
      </c>
      <c r="J3655" s="28">
        <v>513791.2</v>
      </c>
    </row>
    <row r="3656" spans="1:10" x14ac:dyDescent="0.25">
      <c r="A3656"/>
      <c r="B3656" s="17"/>
      <c r="C3656" s="19">
        <v>2014</v>
      </c>
      <c r="D3656" s="30" t="s">
        <v>1868</v>
      </c>
      <c r="E3656" s="29" t="s">
        <v>1867</v>
      </c>
      <c r="F3656" s="10">
        <v>955151.79999999993</v>
      </c>
      <c r="G3656" s="10">
        <v>801293</v>
      </c>
      <c r="H3656" s="11" t="s">
        <v>1867</v>
      </c>
      <c r="I3656" s="11" t="s">
        <v>1867</v>
      </c>
      <c r="J3656" s="28">
        <v>727323.9</v>
      </c>
    </row>
    <row r="3657" spans="1:10" x14ac:dyDescent="0.25">
      <c r="A3657"/>
      <c r="B3657" s="17"/>
      <c r="C3657" s="19">
        <v>2015</v>
      </c>
      <c r="D3657" s="30" t="s">
        <v>1868</v>
      </c>
      <c r="E3657" s="10">
        <v>448370.29999999993</v>
      </c>
      <c r="F3657" s="10">
        <v>1180511.8999999999</v>
      </c>
      <c r="G3657" s="10">
        <v>1102905.4000000001</v>
      </c>
      <c r="H3657" s="11" t="s">
        <v>147</v>
      </c>
      <c r="I3657" s="28">
        <v>1068381</v>
      </c>
      <c r="J3657" s="28">
        <v>1051255.3</v>
      </c>
    </row>
    <row r="3658" spans="1:10" x14ac:dyDescent="0.25">
      <c r="A3658"/>
      <c r="B3658" s="17"/>
      <c r="C3658" s="19">
        <v>2016</v>
      </c>
      <c r="D3658" s="30" t="s">
        <v>1868</v>
      </c>
      <c r="E3658" s="10">
        <v>665919.9</v>
      </c>
      <c r="F3658" s="10">
        <v>1620218.5</v>
      </c>
      <c r="G3658" s="10">
        <v>1506635.9</v>
      </c>
      <c r="H3658" s="11" t="s">
        <v>147</v>
      </c>
      <c r="I3658" s="28">
        <v>1487309.5</v>
      </c>
      <c r="J3658" s="28">
        <v>1444418</v>
      </c>
    </row>
    <row r="3659" spans="1:10" x14ac:dyDescent="0.25">
      <c r="A3659"/>
      <c r="B3659" s="17"/>
      <c r="C3659" s="19">
        <v>2017</v>
      </c>
      <c r="D3659" s="30" t="s">
        <v>1868</v>
      </c>
      <c r="E3659" s="10">
        <v>507825.8</v>
      </c>
      <c r="F3659" s="10">
        <v>1986262.7999999998</v>
      </c>
      <c r="G3659" s="10">
        <v>1818321.9</v>
      </c>
      <c r="H3659" s="11" t="s">
        <v>147</v>
      </c>
      <c r="I3659" s="28">
        <v>1810574.4</v>
      </c>
      <c r="J3659" s="28">
        <v>1737773.5</v>
      </c>
    </row>
    <row r="3660" spans="1:10" x14ac:dyDescent="0.25">
      <c r="A3660"/>
      <c r="B3660" s="17"/>
      <c r="C3660" s="19">
        <v>2018</v>
      </c>
      <c r="D3660" s="30" t="s">
        <v>1868</v>
      </c>
      <c r="E3660" s="30" t="s">
        <v>1867</v>
      </c>
      <c r="F3660" s="10">
        <v>2364650.5999999996</v>
      </c>
      <c r="G3660" s="10">
        <v>2169525.2999999998</v>
      </c>
      <c r="H3660" s="11" t="s">
        <v>147</v>
      </c>
      <c r="I3660" s="30" t="s">
        <v>1867</v>
      </c>
      <c r="J3660" s="28">
        <v>2085465.3</v>
      </c>
    </row>
    <row r="3661" spans="1:10" x14ac:dyDescent="0.25">
      <c r="A3661" s="22" t="s">
        <v>1262</v>
      </c>
      <c r="B3661" s="17" t="s">
        <v>1263</v>
      </c>
      <c r="C3661" s="19">
        <v>2013</v>
      </c>
      <c r="D3661" s="30" t="s">
        <v>1868</v>
      </c>
      <c r="E3661" s="10">
        <v>49867.4</v>
      </c>
      <c r="F3661" s="10">
        <v>192383.40000000002</v>
      </c>
      <c r="G3661" s="10">
        <v>152607.20000000001</v>
      </c>
      <c r="H3661" s="11" t="s">
        <v>147</v>
      </c>
      <c r="I3661" s="28">
        <v>119859.6</v>
      </c>
      <c r="J3661" s="28">
        <v>114967.6</v>
      </c>
    </row>
    <row r="3662" spans="1:10" x14ac:dyDescent="0.25">
      <c r="A3662"/>
      <c r="B3662" s="17"/>
      <c r="C3662" s="19">
        <v>2014</v>
      </c>
      <c r="D3662" s="30" t="s">
        <v>1868</v>
      </c>
      <c r="E3662" s="10">
        <v>124634.40000000001</v>
      </c>
      <c r="F3662" s="10">
        <v>258665.10000000003</v>
      </c>
      <c r="G3662" s="10">
        <v>171666.2</v>
      </c>
      <c r="H3662" s="11" t="s">
        <v>1867</v>
      </c>
      <c r="I3662" s="11" t="s">
        <v>1867</v>
      </c>
      <c r="J3662" s="28">
        <v>153940.70000000001</v>
      </c>
    </row>
    <row r="3663" spans="1:10" x14ac:dyDescent="0.25">
      <c r="A3663"/>
      <c r="B3663" s="17"/>
      <c r="C3663" s="19">
        <v>2015</v>
      </c>
      <c r="D3663" s="30" t="s">
        <v>1868</v>
      </c>
      <c r="E3663" s="33" t="s">
        <v>1867</v>
      </c>
      <c r="F3663" s="10">
        <v>225477.7</v>
      </c>
      <c r="G3663" s="10">
        <v>216421.6</v>
      </c>
      <c r="H3663" s="11" t="s">
        <v>147</v>
      </c>
      <c r="I3663" s="33" t="s">
        <v>1867</v>
      </c>
      <c r="J3663" s="28">
        <v>207625.1</v>
      </c>
    </row>
    <row r="3664" spans="1:10" x14ac:dyDescent="0.25">
      <c r="A3664"/>
      <c r="B3664" s="17"/>
      <c r="C3664" s="19">
        <v>2016</v>
      </c>
      <c r="D3664" s="30" t="s">
        <v>1868</v>
      </c>
      <c r="E3664" s="10">
        <v>85759.5</v>
      </c>
      <c r="F3664" s="10">
        <v>299407.90000000002</v>
      </c>
      <c r="G3664" s="10">
        <v>274694</v>
      </c>
      <c r="H3664" s="11" t="s">
        <v>147</v>
      </c>
      <c r="I3664" s="28">
        <v>255010.7</v>
      </c>
      <c r="J3664" s="28">
        <v>255010.7</v>
      </c>
    </row>
    <row r="3665" spans="1:10" x14ac:dyDescent="0.25">
      <c r="A3665"/>
      <c r="B3665" s="17"/>
      <c r="C3665" s="19">
        <v>2017</v>
      </c>
      <c r="D3665" s="30" t="s">
        <v>1868</v>
      </c>
      <c r="E3665" s="33" t="s">
        <v>1867</v>
      </c>
      <c r="F3665" s="10">
        <v>332437.59999999998</v>
      </c>
      <c r="G3665" s="10">
        <v>309018.59999999998</v>
      </c>
      <c r="H3665" s="11" t="s">
        <v>147</v>
      </c>
      <c r="I3665" s="33" t="s">
        <v>1867</v>
      </c>
      <c r="J3665" s="28">
        <v>284675.59999999998</v>
      </c>
    </row>
    <row r="3666" spans="1:10" x14ac:dyDescent="0.25">
      <c r="A3666"/>
      <c r="B3666" s="17"/>
      <c r="C3666" s="19">
        <v>2018</v>
      </c>
      <c r="D3666" s="30" t="s">
        <v>1868</v>
      </c>
      <c r="E3666" s="30" t="s">
        <v>1867</v>
      </c>
      <c r="F3666" s="10">
        <v>369576.39999999997</v>
      </c>
      <c r="G3666" s="10">
        <v>344957.2</v>
      </c>
      <c r="H3666" s="11" t="s">
        <v>147</v>
      </c>
      <c r="I3666" s="30" t="s">
        <v>1867</v>
      </c>
      <c r="J3666" s="28">
        <v>322337.5</v>
      </c>
    </row>
    <row r="3667" spans="1:10" x14ac:dyDescent="0.25">
      <c r="A3667" s="22" t="s">
        <v>1264</v>
      </c>
      <c r="B3667" s="17" t="s">
        <v>1265</v>
      </c>
      <c r="C3667" s="19">
        <v>2013</v>
      </c>
      <c r="D3667" s="30" t="s">
        <v>1868</v>
      </c>
      <c r="E3667" s="10">
        <v>401382.8</v>
      </c>
      <c r="F3667" s="10">
        <v>240358.6</v>
      </c>
      <c r="G3667" s="10">
        <v>205856.40000000002</v>
      </c>
      <c r="H3667" s="11" t="s">
        <v>147</v>
      </c>
      <c r="I3667" s="28">
        <v>190465.5</v>
      </c>
      <c r="J3667" s="28">
        <v>183342.2</v>
      </c>
    </row>
    <row r="3668" spans="1:10" x14ac:dyDescent="0.25">
      <c r="A3668"/>
      <c r="B3668" s="17"/>
      <c r="C3668" s="19">
        <v>2014</v>
      </c>
      <c r="D3668" s="30" t="s">
        <v>1868</v>
      </c>
      <c r="E3668" s="10">
        <v>272566.69999999995</v>
      </c>
      <c r="F3668" s="10">
        <v>331272.7</v>
      </c>
      <c r="G3668" s="10">
        <v>287668.10000000003</v>
      </c>
      <c r="H3668" s="11" t="s">
        <v>147</v>
      </c>
      <c r="I3668" s="28">
        <v>285053.8</v>
      </c>
      <c r="J3668" s="28">
        <v>264470.40000000002</v>
      </c>
    </row>
    <row r="3669" spans="1:10" x14ac:dyDescent="0.25">
      <c r="A3669"/>
      <c r="B3669" s="17"/>
      <c r="C3669" s="19">
        <v>2015</v>
      </c>
      <c r="D3669" s="30" t="s">
        <v>1868</v>
      </c>
      <c r="E3669" s="10">
        <v>202760.3</v>
      </c>
      <c r="F3669" s="10">
        <v>469758.2</v>
      </c>
      <c r="G3669" s="10">
        <v>414589.7</v>
      </c>
      <c r="H3669" s="11" t="s">
        <v>147</v>
      </c>
      <c r="I3669" s="28">
        <v>404708.5</v>
      </c>
      <c r="J3669" s="28">
        <f>398789-0.1</f>
        <v>398788.9</v>
      </c>
    </row>
    <row r="3670" spans="1:10" x14ac:dyDescent="0.25">
      <c r="A3670"/>
      <c r="B3670" s="17"/>
      <c r="C3670" s="19">
        <v>2016</v>
      </c>
      <c r="D3670" s="30" t="s">
        <v>1868</v>
      </c>
      <c r="E3670" s="10">
        <v>116078.3</v>
      </c>
      <c r="F3670" s="10">
        <v>608973.1</v>
      </c>
      <c r="G3670" s="10">
        <v>550982.70000000007</v>
      </c>
      <c r="H3670" s="11" t="s">
        <v>147</v>
      </c>
      <c r="I3670" s="28">
        <v>539340.4</v>
      </c>
      <c r="J3670" s="28">
        <f>523189.9-0.1</f>
        <v>523189.80000000005</v>
      </c>
    </row>
    <row r="3671" spans="1:10" x14ac:dyDescent="0.25">
      <c r="A3671"/>
      <c r="B3671" s="17"/>
      <c r="C3671" s="19">
        <v>2017</v>
      </c>
      <c r="D3671" s="30" t="s">
        <v>1868</v>
      </c>
      <c r="E3671" s="10">
        <v>30651.4</v>
      </c>
      <c r="F3671" s="10">
        <v>734933.5</v>
      </c>
      <c r="G3671" s="10">
        <v>656912.20000000007</v>
      </c>
      <c r="H3671" s="11" t="s">
        <v>147</v>
      </c>
      <c r="I3671" s="28">
        <v>642521.30000000005</v>
      </c>
      <c r="J3671" s="28">
        <v>623518.30000000005</v>
      </c>
    </row>
    <row r="3672" spans="1:10" x14ac:dyDescent="0.25">
      <c r="A3672"/>
      <c r="B3672" s="17"/>
      <c r="C3672" s="19">
        <v>2018</v>
      </c>
      <c r="D3672" s="30" t="s">
        <v>1868</v>
      </c>
      <c r="E3672" s="10">
        <v>46021.9</v>
      </c>
      <c r="F3672" s="10">
        <v>845007.5</v>
      </c>
      <c r="G3672" s="10">
        <v>757367.60000000009</v>
      </c>
      <c r="H3672" s="11" t="s">
        <v>147</v>
      </c>
      <c r="I3672" s="28">
        <v>757820.8</v>
      </c>
      <c r="J3672" s="28">
        <v>722399.8</v>
      </c>
    </row>
    <row r="3673" spans="1:10" x14ac:dyDescent="0.25">
      <c r="A3673" s="22" t="s">
        <v>1266</v>
      </c>
      <c r="B3673" s="17" t="s">
        <v>1267</v>
      </c>
      <c r="C3673" s="19">
        <v>2013</v>
      </c>
      <c r="D3673" s="30" t="s">
        <v>1868</v>
      </c>
      <c r="E3673" s="30" t="s">
        <v>1868</v>
      </c>
      <c r="F3673" s="10">
        <v>10865.6</v>
      </c>
      <c r="G3673" s="10">
        <v>10865.6</v>
      </c>
      <c r="H3673" s="11" t="s">
        <v>147</v>
      </c>
      <c r="I3673" s="28">
        <v>10253.4</v>
      </c>
      <c r="J3673" s="28">
        <v>10253.4</v>
      </c>
    </row>
    <row r="3674" spans="1:10" x14ac:dyDescent="0.25">
      <c r="A3674"/>
      <c r="B3674" s="17"/>
      <c r="C3674" s="19">
        <v>2014</v>
      </c>
      <c r="D3674" s="30" t="s">
        <v>1868</v>
      </c>
      <c r="E3674" s="30" t="s">
        <v>1868</v>
      </c>
      <c r="F3674" s="10">
        <v>10781.300000000001</v>
      </c>
      <c r="G3674" s="10">
        <v>10781.300000000001</v>
      </c>
      <c r="H3674" s="11" t="s">
        <v>147</v>
      </c>
      <c r="I3674" s="29" t="s">
        <v>1867</v>
      </c>
      <c r="J3674" s="29" t="s">
        <v>1867</v>
      </c>
    </row>
    <row r="3675" spans="1:10" x14ac:dyDescent="0.25">
      <c r="A3675"/>
      <c r="B3675" s="17"/>
      <c r="C3675" s="19">
        <v>2015</v>
      </c>
      <c r="D3675" s="30" t="s">
        <v>1868</v>
      </c>
      <c r="E3675" s="30" t="s">
        <v>1868</v>
      </c>
      <c r="F3675" s="10">
        <v>13847.4</v>
      </c>
      <c r="G3675" s="10">
        <v>13847.4</v>
      </c>
      <c r="H3675" s="11" t="s">
        <v>147</v>
      </c>
      <c r="I3675" s="28">
        <v>13261.6</v>
      </c>
      <c r="J3675" s="28">
        <v>13261.6</v>
      </c>
    </row>
    <row r="3676" spans="1:10" x14ac:dyDescent="0.25">
      <c r="A3676"/>
      <c r="B3676" s="17"/>
      <c r="C3676" s="19">
        <v>2016</v>
      </c>
      <c r="D3676" s="30" t="s">
        <v>1868</v>
      </c>
      <c r="E3676" s="30" t="s">
        <v>1868</v>
      </c>
      <c r="F3676" s="10">
        <v>16768.400000000001</v>
      </c>
      <c r="G3676" s="10">
        <v>16379.5</v>
      </c>
      <c r="H3676" s="11" t="s">
        <v>147</v>
      </c>
      <c r="I3676" s="33" t="s">
        <v>1867</v>
      </c>
      <c r="J3676" s="33" t="s">
        <v>1867</v>
      </c>
    </row>
    <row r="3677" spans="1:10" x14ac:dyDescent="0.25">
      <c r="A3677"/>
      <c r="B3677" s="17"/>
      <c r="C3677" s="19">
        <v>2017</v>
      </c>
      <c r="D3677" s="30" t="s">
        <v>1868</v>
      </c>
      <c r="E3677" s="30" t="s">
        <v>1868</v>
      </c>
      <c r="F3677" s="10">
        <v>21280.100000000002</v>
      </c>
      <c r="G3677" s="10">
        <v>20796.800000000003</v>
      </c>
      <c r="H3677" s="11" t="s">
        <v>147</v>
      </c>
      <c r="I3677" s="33" t="s">
        <v>1867</v>
      </c>
      <c r="J3677" s="33" t="s">
        <v>1867</v>
      </c>
    </row>
    <row r="3678" spans="1:10" x14ac:dyDescent="0.25">
      <c r="A3678"/>
      <c r="B3678" s="17"/>
      <c r="C3678" s="19">
        <v>2018</v>
      </c>
      <c r="D3678" s="30" t="s">
        <v>1868</v>
      </c>
      <c r="E3678" s="30" t="s">
        <v>1868</v>
      </c>
      <c r="F3678" s="10">
        <v>23511.5</v>
      </c>
      <c r="G3678" s="10">
        <v>22105.8</v>
      </c>
      <c r="H3678" s="11" t="s">
        <v>147</v>
      </c>
      <c r="I3678" s="33" t="s">
        <v>1867</v>
      </c>
      <c r="J3678" s="30" t="s">
        <v>1867</v>
      </c>
    </row>
    <row r="3679" spans="1:10" x14ac:dyDescent="0.25">
      <c r="A3679" s="22" t="s">
        <v>1268</v>
      </c>
      <c r="B3679" s="17" t="s">
        <v>1269</v>
      </c>
      <c r="C3679" s="19">
        <v>2013</v>
      </c>
      <c r="D3679" s="30" t="s">
        <v>1868</v>
      </c>
      <c r="E3679" s="30" t="s">
        <v>1868</v>
      </c>
      <c r="F3679" s="10">
        <v>124565.59999999999</v>
      </c>
      <c r="G3679" s="10">
        <v>119952.5</v>
      </c>
      <c r="H3679" s="11" t="s">
        <v>147</v>
      </c>
      <c r="I3679" s="28">
        <v>112275.4</v>
      </c>
      <c r="J3679" s="28">
        <v>107847.3</v>
      </c>
    </row>
    <row r="3680" spans="1:10" x14ac:dyDescent="0.25">
      <c r="A3680"/>
      <c r="B3680" s="17"/>
      <c r="C3680" s="19">
        <v>2014</v>
      </c>
      <c r="D3680" s="30" t="s">
        <v>1868</v>
      </c>
      <c r="E3680" s="30" t="s">
        <v>1868</v>
      </c>
      <c r="F3680" s="10">
        <v>196344.6</v>
      </c>
      <c r="G3680" s="10">
        <v>187040.5</v>
      </c>
      <c r="H3680" s="11" t="s">
        <v>147</v>
      </c>
      <c r="I3680" s="28">
        <v>170352.5</v>
      </c>
      <c r="J3680" s="28">
        <v>163629</v>
      </c>
    </row>
    <row r="3681" spans="1:10" x14ac:dyDescent="0.25">
      <c r="A3681"/>
      <c r="B3681" s="17"/>
      <c r="C3681" s="19">
        <v>2015</v>
      </c>
      <c r="D3681" s="30" t="s">
        <v>1868</v>
      </c>
      <c r="E3681" s="30" t="s">
        <v>1868</v>
      </c>
      <c r="F3681" s="10">
        <v>255291.9</v>
      </c>
      <c r="G3681" s="10">
        <v>243301.6</v>
      </c>
      <c r="H3681" s="11" t="s">
        <v>147</v>
      </c>
      <c r="I3681" s="28">
        <v>247045.1</v>
      </c>
      <c r="J3681" s="28">
        <v>236700.7</v>
      </c>
    </row>
    <row r="3682" spans="1:10" x14ac:dyDescent="0.25">
      <c r="A3682"/>
      <c r="B3682" s="17"/>
      <c r="C3682" s="19">
        <v>2016</v>
      </c>
      <c r="D3682" s="30" t="s">
        <v>1868</v>
      </c>
      <c r="E3682" s="10">
        <v>162658.6</v>
      </c>
      <c r="F3682" s="10">
        <v>397436.80000000005</v>
      </c>
      <c r="G3682" s="10">
        <v>393689.89999999997</v>
      </c>
      <c r="H3682" s="11" t="s">
        <v>147</v>
      </c>
      <c r="I3682" s="33" t="s">
        <v>1867</v>
      </c>
      <c r="J3682" s="28">
        <v>381824.3</v>
      </c>
    </row>
    <row r="3683" spans="1:10" x14ac:dyDescent="0.25">
      <c r="A3683"/>
      <c r="B3683" s="17"/>
      <c r="C3683" s="19">
        <v>2017</v>
      </c>
      <c r="D3683" s="30" t="s">
        <v>1868</v>
      </c>
      <c r="E3683" s="30" t="s">
        <v>1868</v>
      </c>
      <c r="F3683" s="10">
        <v>489191.8</v>
      </c>
      <c r="G3683" s="10">
        <v>473085.69999999995</v>
      </c>
      <c r="H3683" s="11" t="s">
        <v>147</v>
      </c>
      <c r="I3683" s="28">
        <v>461564.6</v>
      </c>
      <c r="J3683" s="28">
        <v>457665.1</v>
      </c>
    </row>
    <row r="3684" spans="1:10" x14ac:dyDescent="0.25">
      <c r="A3684"/>
      <c r="B3684" s="17"/>
      <c r="C3684" s="19">
        <v>2018</v>
      </c>
      <c r="D3684" s="30" t="s">
        <v>1868</v>
      </c>
      <c r="E3684" s="30" t="s">
        <v>1867</v>
      </c>
      <c r="F3684" s="30" t="s">
        <v>1867</v>
      </c>
      <c r="G3684" s="10">
        <v>628799</v>
      </c>
      <c r="H3684" s="11" t="s">
        <v>147</v>
      </c>
      <c r="I3684" s="33" t="s">
        <v>1867</v>
      </c>
      <c r="J3684" s="28">
        <v>603065.69999999995</v>
      </c>
    </row>
    <row r="3685" spans="1:10" x14ac:dyDescent="0.25">
      <c r="A3685" s="22" t="s">
        <v>1270</v>
      </c>
      <c r="B3685" s="17" t="s">
        <v>1271</v>
      </c>
      <c r="C3685" s="19">
        <v>2013</v>
      </c>
      <c r="D3685" s="30" t="s">
        <v>1868</v>
      </c>
      <c r="E3685" s="34" t="s">
        <v>1867</v>
      </c>
      <c r="F3685" s="34" t="s">
        <v>1867</v>
      </c>
      <c r="G3685" s="10">
        <v>100134.5</v>
      </c>
      <c r="H3685" s="11" t="s">
        <v>1867</v>
      </c>
      <c r="I3685" s="11" t="s">
        <v>1867</v>
      </c>
      <c r="J3685" s="28">
        <v>97380.7</v>
      </c>
    </row>
    <row r="3686" spans="1:10" x14ac:dyDescent="0.25">
      <c r="A3686"/>
      <c r="B3686" s="17"/>
      <c r="C3686" s="19">
        <v>2014</v>
      </c>
      <c r="D3686" s="30" t="s">
        <v>1868</v>
      </c>
      <c r="E3686" s="29" t="s">
        <v>1867</v>
      </c>
      <c r="F3686" s="10">
        <v>158088.1</v>
      </c>
      <c r="G3686" s="10">
        <v>144136.90000000002</v>
      </c>
      <c r="H3686" s="11" t="s">
        <v>147</v>
      </c>
      <c r="I3686" s="29" t="s">
        <v>1867</v>
      </c>
      <c r="J3686" s="29" t="s">
        <v>1867</v>
      </c>
    </row>
    <row r="3687" spans="1:10" x14ac:dyDescent="0.25">
      <c r="A3687"/>
      <c r="B3687" s="17"/>
      <c r="C3687" s="19">
        <v>2015</v>
      </c>
      <c r="D3687" s="30" t="s">
        <v>1868</v>
      </c>
      <c r="E3687" s="33" t="s">
        <v>1867</v>
      </c>
      <c r="F3687" s="10">
        <v>216136.7</v>
      </c>
      <c r="G3687" s="10">
        <v>214745.1</v>
      </c>
      <c r="H3687" s="11" t="s">
        <v>147</v>
      </c>
      <c r="I3687" s="33" t="s">
        <v>1867</v>
      </c>
      <c r="J3687" s="28">
        <v>194879</v>
      </c>
    </row>
    <row r="3688" spans="1:10" x14ac:dyDescent="0.25">
      <c r="A3688"/>
      <c r="B3688" s="17"/>
      <c r="C3688" s="19">
        <v>2016</v>
      </c>
      <c r="D3688" s="30" t="s">
        <v>1868</v>
      </c>
      <c r="E3688" s="10">
        <v>301423.5</v>
      </c>
      <c r="F3688" s="10">
        <v>297632.3</v>
      </c>
      <c r="G3688" s="10">
        <v>270889.8</v>
      </c>
      <c r="H3688" s="11" t="s">
        <v>147</v>
      </c>
      <c r="I3688" s="28">
        <v>293736.09999999998</v>
      </c>
      <c r="J3688" s="33" t="s">
        <v>1867</v>
      </c>
    </row>
    <row r="3689" spans="1:10" x14ac:dyDescent="0.25">
      <c r="A3689"/>
      <c r="B3689" s="17"/>
      <c r="C3689" s="19">
        <v>2017</v>
      </c>
      <c r="D3689" s="30" t="s">
        <v>1868</v>
      </c>
      <c r="E3689" s="33" t="s">
        <v>1867</v>
      </c>
      <c r="F3689" s="10">
        <v>408419.8</v>
      </c>
      <c r="G3689" s="10">
        <v>358508.6</v>
      </c>
      <c r="H3689" s="11" t="s">
        <v>147</v>
      </c>
      <c r="I3689" s="28">
        <v>397299</v>
      </c>
      <c r="J3689" s="33" t="s">
        <v>1867</v>
      </c>
    </row>
    <row r="3690" spans="1:10" x14ac:dyDescent="0.25">
      <c r="A3690"/>
      <c r="B3690" s="17"/>
      <c r="C3690" s="19">
        <v>2018</v>
      </c>
      <c r="D3690" s="30" t="s">
        <v>1868</v>
      </c>
      <c r="E3690" s="10">
        <v>515369</v>
      </c>
      <c r="F3690" s="10">
        <v>485012.6</v>
      </c>
      <c r="G3690" s="10">
        <v>416295.7</v>
      </c>
      <c r="H3690" s="11" t="s">
        <v>147</v>
      </c>
      <c r="I3690" s="28">
        <v>484741</v>
      </c>
      <c r="J3690" s="30" t="s">
        <v>1867</v>
      </c>
    </row>
    <row r="3691" spans="1:10" x14ac:dyDescent="0.25">
      <c r="A3691" s="21" t="s">
        <v>1272</v>
      </c>
      <c r="B3691" s="17" t="s">
        <v>1273</v>
      </c>
      <c r="C3691" s="19">
        <v>2013</v>
      </c>
      <c r="D3691" s="10">
        <v>8076660.8999999994</v>
      </c>
      <c r="E3691" s="10">
        <v>6221410.2000000002</v>
      </c>
      <c r="F3691" s="10">
        <v>7064177.9000000004</v>
      </c>
      <c r="G3691" s="10">
        <v>4531446</v>
      </c>
      <c r="H3691" s="28">
        <v>47511.9</v>
      </c>
      <c r="I3691" s="28">
        <v>3972749.2</v>
      </c>
      <c r="J3691" s="28">
        <v>3667390.9</v>
      </c>
    </row>
    <row r="3692" spans="1:10" x14ac:dyDescent="0.25">
      <c r="A3692"/>
      <c r="B3692" s="17"/>
      <c r="C3692" s="19">
        <v>2014</v>
      </c>
      <c r="D3692" s="10">
        <v>9505341.8999999985</v>
      </c>
      <c r="E3692" s="10">
        <v>9821892.4000000004</v>
      </c>
      <c r="F3692" s="10">
        <v>10278369.200000001</v>
      </c>
      <c r="G3692" s="10">
        <v>7250148.3999999994</v>
      </c>
      <c r="H3692" s="28">
        <v>99567.6</v>
      </c>
      <c r="I3692" s="28">
        <v>6528942.3000000007</v>
      </c>
      <c r="J3692" s="28">
        <v>6225917.5999999996</v>
      </c>
    </row>
    <row r="3693" spans="1:10" x14ac:dyDescent="0.25">
      <c r="A3693"/>
      <c r="B3693" s="17"/>
      <c r="C3693" s="19">
        <v>2015</v>
      </c>
      <c r="D3693" s="10">
        <v>10229203.5</v>
      </c>
      <c r="E3693" s="10">
        <v>9605720.4000000004</v>
      </c>
      <c r="F3693" s="10">
        <v>11987027.4</v>
      </c>
      <c r="G3693" s="10">
        <v>9488192.5</v>
      </c>
      <c r="H3693" s="28">
        <v>169791.9</v>
      </c>
      <c r="I3693" s="28">
        <v>9338017.5</v>
      </c>
      <c r="J3693" s="28">
        <v>8963211.3000000007</v>
      </c>
    </row>
    <row r="3694" spans="1:10" x14ac:dyDescent="0.25">
      <c r="A3694"/>
      <c r="B3694" s="17"/>
      <c r="C3694" s="19">
        <v>2016</v>
      </c>
      <c r="D3694" s="10">
        <v>15436736.699999999</v>
      </c>
      <c r="E3694" s="10">
        <v>12565517.799999997</v>
      </c>
      <c r="F3694" s="10">
        <v>16924225.199999999</v>
      </c>
      <c r="G3694" s="10">
        <v>13356182.199999999</v>
      </c>
      <c r="H3694" s="28">
        <v>57635.1</v>
      </c>
      <c r="I3694" s="28">
        <v>12959104.300000001</v>
      </c>
      <c r="J3694" s="28">
        <v>12415255.199999999</v>
      </c>
    </row>
    <row r="3695" spans="1:10" x14ac:dyDescent="0.25">
      <c r="A3695"/>
      <c r="B3695" s="17"/>
      <c r="C3695" s="19">
        <v>2017</v>
      </c>
      <c r="D3695" s="10">
        <v>7625401.7000000002</v>
      </c>
      <c r="E3695" s="10">
        <v>15349384.9</v>
      </c>
      <c r="F3695" s="10">
        <v>21519984.600000001</v>
      </c>
      <c r="G3695" s="10">
        <v>17621749.199999999</v>
      </c>
      <c r="H3695" s="28">
        <v>135536.1</v>
      </c>
      <c r="I3695" s="28">
        <v>16931900</v>
      </c>
      <c r="J3695" s="28">
        <v>16171574.199999999</v>
      </c>
    </row>
    <row r="3696" spans="1:10" x14ac:dyDescent="0.25">
      <c r="A3696"/>
      <c r="B3696" s="17"/>
      <c r="C3696" s="19">
        <v>2018</v>
      </c>
      <c r="D3696" s="10">
        <v>22329381.100000001</v>
      </c>
      <c r="E3696" s="10">
        <v>17933680.5</v>
      </c>
      <c r="F3696" s="10">
        <v>23669936.699999999</v>
      </c>
      <c r="G3696" s="10">
        <v>20371587.899999999</v>
      </c>
      <c r="H3696" s="28">
        <v>197401.4</v>
      </c>
      <c r="I3696" s="28">
        <v>20399231.199999999</v>
      </c>
      <c r="J3696" s="28">
        <v>19403758</v>
      </c>
    </row>
    <row r="3697" spans="1:10" x14ac:dyDescent="0.25">
      <c r="A3697" s="22" t="s">
        <v>1274</v>
      </c>
      <c r="B3697" s="17" t="s">
        <v>1275</v>
      </c>
      <c r="C3697" s="19">
        <v>2013</v>
      </c>
      <c r="D3697" s="34" t="s">
        <v>1867</v>
      </c>
      <c r="E3697" s="10">
        <v>2028796.2</v>
      </c>
      <c r="F3697" s="34" t="s">
        <v>1867</v>
      </c>
      <c r="G3697" s="10">
        <v>1218967.8999999999</v>
      </c>
      <c r="H3697" s="11" t="s">
        <v>1867</v>
      </c>
      <c r="I3697" s="11" t="s">
        <v>1867</v>
      </c>
      <c r="J3697" s="28">
        <v>1159762.7</v>
      </c>
    </row>
    <row r="3698" spans="1:10" x14ac:dyDescent="0.25">
      <c r="A3698"/>
      <c r="B3698" s="17"/>
      <c r="C3698" s="19">
        <v>2014</v>
      </c>
      <c r="D3698" s="29" t="s">
        <v>1867</v>
      </c>
      <c r="E3698" s="29" t="s">
        <v>1867</v>
      </c>
      <c r="F3698" s="10">
        <v>2449355.4000000004</v>
      </c>
      <c r="G3698" s="10">
        <v>2170229.4</v>
      </c>
      <c r="H3698" s="11" t="s">
        <v>147</v>
      </c>
      <c r="I3698" s="28">
        <v>2152969.7000000002</v>
      </c>
      <c r="J3698" s="28">
        <v>2098808.7999999998</v>
      </c>
    </row>
    <row r="3699" spans="1:10" x14ac:dyDescent="0.25">
      <c r="A3699"/>
      <c r="B3699" s="17"/>
      <c r="C3699" s="19">
        <v>2015</v>
      </c>
      <c r="D3699" s="10">
        <v>2128000.1</v>
      </c>
      <c r="E3699" s="33" t="s">
        <v>1867</v>
      </c>
      <c r="F3699" s="33" t="s">
        <v>1867</v>
      </c>
      <c r="G3699" s="10">
        <v>3043721.2</v>
      </c>
      <c r="H3699" s="11" t="s">
        <v>1867</v>
      </c>
      <c r="I3699" s="11" t="s">
        <v>1867</v>
      </c>
      <c r="J3699" s="28">
        <v>2973599.2</v>
      </c>
    </row>
    <row r="3700" spans="1:10" x14ac:dyDescent="0.25">
      <c r="A3700"/>
      <c r="B3700" s="17"/>
      <c r="C3700" s="19">
        <v>2016</v>
      </c>
      <c r="D3700" s="10">
        <v>2044714</v>
      </c>
      <c r="E3700" s="10">
        <v>3228484.5</v>
      </c>
      <c r="F3700" s="10">
        <v>4879808.7</v>
      </c>
      <c r="G3700" s="10">
        <v>4304653.5</v>
      </c>
      <c r="H3700" s="11" t="s">
        <v>147</v>
      </c>
      <c r="I3700" s="28">
        <v>4350893.4000000004</v>
      </c>
      <c r="J3700" s="28">
        <v>4242894.5</v>
      </c>
    </row>
    <row r="3701" spans="1:10" x14ac:dyDescent="0.25">
      <c r="A3701"/>
      <c r="B3701" s="17"/>
      <c r="C3701" s="19">
        <v>2017</v>
      </c>
      <c r="D3701" s="10">
        <v>2139971.6</v>
      </c>
      <c r="E3701" s="10">
        <v>3823083.8</v>
      </c>
      <c r="F3701" s="10">
        <v>6261340.2000000002</v>
      </c>
      <c r="G3701" s="10">
        <v>5951158.7999999998</v>
      </c>
      <c r="H3701" s="11" t="s">
        <v>147</v>
      </c>
      <c r="I3701" s="28">
        <v>5992777.2999999998</v>
      </c>
      <c r="J3701" s="28">
        <v>5843590</v>
      </c>
    </row>
    <row r="3702" spans="1:10" x14ac:dyDescent="0.25">
      <c r="A3702"/>
      <c r="B3702" s="17"/>
      <c r="C3702" s="19">
        <v>2018</v>
      </c>
      <c r="D3702" s="10">
        <v>3214966.3</v>
      </c>
      <c r="E3702" s="30" t="s">
        <v>1867</v>
      </c>
      <c r="F3702" s="30" t="s">
        <v>1867</v>
      </c>
      <c r="G3702" s="10">
        <v>7488462.3999999994</v>
      </c>
      <c r="H3702" s="11" t="s">
        <v>1867</v>
      </c>
      <c r="I3702" s="11" t="s">
        <v>1867</v>
      </c>
      <c r="J3702" s="28">
        <v>7236872.5999999996</v>
      </c>
    </row>
    <row r="3703" spans="1:10" x14ac:dyDescent="0.25">
      <c r="A3703" s="22" t="s">
        <v>1276</v>
      </c>
      <c r="B3703" s="17" t="s">
        <v>1277</v>
      </c>
      <c r="C3703" s="19">
        <v>2013</v>
      </c>
      <c r="D3703" s="34" t="s">
        <v>1867</v>
      </c>
      <c r="E3703" s="34" t="s">
        <v>1867</v>
      </c>
      <c r="F3703" s="10">
        <v>491071.1</v>
      </c>
      <c r="G3703" s="10">
        <v>410946</v>
      </c>
      <c r="H3703" s="11" t="s">
        <v>147</v>
      </c>
      <c r="I3703" s="28">
        <v>385678.5</v>
      </c>
      <c r="J3703" s="28">
        <v>368226.1</v>
      </c>
    </row>
    <row r="3704" spans="1:10" x14ac:dyDescent="0.25">
      <c r="A3704"/>
      <c r="B3704" s="17"/>
      <c r="C3704" s="19">
        <v>2014</v>
      </c>
      <c r="D3704" s="30" t="s">
        <v>1868</v>
      </c>
      <c r="E3704" s="10">
        <v>645786.4</v>
      </c>
      <c r="F3704" s="10">
        <v>759825.6</v>
      </c>
      <c r="G3704" s="10">
        <v>688305.5</v>
      </c>
      <c r="H3704" s="11" t="s">
        <v>147</v>
      </c>
      <c r="I3704" s="28">
        <v>645442.69999999995</v>
      </c>
      <c r="J3704" s="28">
        <v>637645.69999999995</v>
      </c>
    </row>
    <row r="3705" spans="1:10" x14ac:dyDescent="0.25">
      <c r="A3705"/>
      <c r="B3705" s="17"/>
      <c r="C3705" s="19">
        <v>2015</v>
      </c>
      <c r="D3705" s="33" t="s">
        <v>1867</v>
      </c>
      <c r="E3705" s="33" t="s">
        <v>1867</v>
      </c>
      <c r="F3705" s="10">
        <v>971327.29999999993</v>
      </c>
      <c r="G3705" s="10">
        <v>916790.1</v>
      </c>
      <c r="H3705" s="11" t="s">
        <v>147</v>
      </c>
      <c r="I3705" s="28">
        <v>954010.2</v>
      </c>
      <c r="J3705" s="28">
        <v>915190.4</v>
      </c>
    </row>
    <row r="3706" spans="1:10" x14ac:dyDescent="0.25">
      <c r="A3706"/>
      <c r="B3706" s="17"/>
      <c r="C3706" s="19">
        <v>2016</v>
      </c>
      <c r="D3706" s="33" t="s">
        <v>1867</v>
      </c>
      <c r="E3706" s="10">
        <v>619926</v>
      </c>
      <c r="F3706" s="33" t="s">
        <v>1867</v>
      </c>
      <c r="G3706" s="10">
        <v>1387778.5</v>
      </c>
      <c r="H3706" s="11" t="s">
        <v>1867</v>
      </c>
      <c r="I3706" s="11" t="s">
        <v>1867</v>
      </c>
      <c r="J3706" s="28">
        <v>1383980.5</v>
      </c>
    </row>
    <row r="3707" spans="1:10" x14ac:dyDescent="0.25">
      <c r="A3707"/>
      <c r="B3707" s="17"/>
      <c r="C3707" s="19">
        <v>2017</v>
      </c>
      <c r="D3707" s="30" t="s">
        <v>1868</v>
      </c>
      <c r="E3707" s="33" t="s">
        <v>1867</v>
      </c>
      <c r="F3707" s="33" t="s">
        <v>1867</v>
      </c>
      <c r="G3707" s="10">
        <v>1851121.4</v>
      </c>
      <c r="H3707" s="11" t="s">
        <v>1867</v>
      </c>
      <c r="I3707" s="11" t="s">
        <v>1867</v>
      </c>
      <c r="J3707" s="28">
        <v>1840203</v>
      </c>
    </row>
    <row r="3708" spans="1:10" x14ac:dyDescent="0.25">
      <c r="A3708"/>
      <c r="B3708" s="17"/>
      <c r="C3708" s="19">
        <v>2018</v>
      </c>
      <c r="D3708" s="30" t="s">
        <v>1867</v>
      </c>
      <c r="E3708" s="30" t="s">
        <v>1867</v>
      </c>
      <c r="F3708" s="30" t="s">
        <v>1867</v>
      </c>
      <c r="G3708" s="10">
        <v>2244318.5</v>
      </c>
      <c r="H3708" s="11" t="s">
        <v>1867</v>
      </c>
      <c r="I3708" s="11" t="s">
        <v>1867</v>
      </c>
      <c r="J3708" s="28">
        <v>2234841.5</v>
      </c>
    </row>
    <row r="3709" spans="1:10" x14ac:dyDescent="0.25">
      <c r="A3709" s="22" t="s">
        <v>1278</v>
      </c>
      <c r="B3709" s="17" t="s">
        <v>1279</v>
      </c>
      <c r="C3709" s="19">
        <v>2013</v>
      </c>
      <c r="D3709" s="10">
        <v>436499.9</v>
      </c>
      <c r="E3709" s="10">
        <v>3206759.7</v>
      </c>
      <c r="F3709" s="10">
        <v>2669170.1999999997</v>
      </c>
      <c r="G3709" s="10">
        <v>962558.8</v>
      </c>
      <c r="H3709" s="28">
        <v>41995.5</v>
      </c>
      <c r="I3709" s="28">
        <v>566193.4</v>
      </c>
      <c r="J3709" s="28">
        <v>491816.3</v>
      </c>
    </row>
    <row r="3710" spans="1:10" x14ac:dyDescent="0.25">
      <c r="A3710"/>
      <c r="B3710" s="17"/>
      <c r="C3710" s="19">
        <v>2014</v>
      </c>
      <c r="D3710" s="29" t="s">
        <v>1867</v>
      </c>
      <c r="E3710" s="10">
        <v>4801793.5999999996</v>
      </c>
      <c r="F3710" s="10">
        <v>3579468.3000000003</v>
      </c>
      <c r="G3710" s="10">
        <v>1426035.9</v>
      </c>
      <c r="H3710" s="29" t="s">
        <v>1867</v>
      </c>
      <c r="I3710" s="28">
        <v>887088.6</v>
      </c>
      <c r="J3710" s="28">
        <v>802184.4</v>
      </c>
    </row>
    <row r="3711" spans="1:10" x14ac:dyDescent="0.25">
      <c r="A3711"/>
      <c r="B3711" s="17"/>
      <c r="C3711" s="19">
        <v>2015</v>
      </c>
      <c r="D3711" s="33" t="s">
        <v>1867</v>
      </c>
      <c r="E3711" s="10">
        <v>5393637.1000000006</v>
      </c>
      <c r="F3711" s="10">
        <v>2895665.2</v>
      </c>
      <c r="G3711" s="10">
        <v>1306455</v>
      </c>
      <c r="H3711" s="33" t="s">
        <v>1867</v>
      </c>
      <c r="I3711" s="28">
        <v>1112059.9000000001</v>
      </c>
      <c r="J3711" s="28">
        <v>982083</v>
      </c>
    </row>
    <row r="3712" spans="1:10" x14ac:dyDescent="0.25">
      <c r="A3712"/>
      <c r="B3712" s="17"/>
      <c r="C3712" s="19">
        <v>2016</v>
      </c>
      <c r="D3712" s="33" t="s">
        <v>1867</v>
      </c>
      <c r="E3712" s="10">
        <v>7471976.8999999994</v>
      </c>
      <c r="F3712" s="33" t="s">
        <v>1867</v>
      </c>
      <c r="G3712" s="10">
        <v>1862460</v>
      </c>
      <c r="H3712" s="11" t="s">
        <v>1867</v>
      </c>
      <c r="I3712" s="11" t="s">
        <v>1867</v>
      </c>
      <c r="J3712" s="28">
        <v>1276393.5</v>
      </c>
    </row>
    <row r="3713" spans="1:10" x14ac:dyDescent="0.25">
      <c r="A3713"/>
      <c r="B3713" s="17"/>
      <c r="C3713" s="19">
        <v>2017</v>
      </c>
      <c r="D3713" s="33" t="s">
        <v>1867</v>
      </c>
      <c r="E3713" s="10">
        <v>8586693.5</v>
      </c>
      <c r="F3713" s="33" t="s">
        <v>1867</v>
      </c>
      <c r="G3713" s="10">
        <v>2477468.1</v>
      </c>
      <c r="H3713" s="11" t="s">
        <v>1867</v>
      </c>
      <c r="I3713" s="11" t="s">
        <v>1867</v>
      </c>
      <c r="J3713" s="28">
        <v>1464544.6</v>
      </c>
    </row>
    <row r="3714" spans="1:10" x14ac:dyDescent="0.25">
      <c r="A3714"/>
      <c r="B3714" s="17"/>
      <c r="C3714" s="19">
        <v>2018</v>
      </c>
      <c r="D3714" s="30" t="s">
        <v>1867</v>
      </c>
      <c r="E3714" s="10">
        <v>11519913.6</v>
      </c>
      <c r="F3714" s="30" t="s">
        <v>1867</v>
      </c>
      <c r="G3714" s="10">
        <v>1896433</v>
      </c>
      <c r="H3714" s="11" t="s">
        <v>1867</v>
      </c>
      <c r="I3714" s="11" t="s">
        <v>1867</v>
      </c>
      <c r="J3714" s="28">
        <v>1537645.6</v>
      </c>
    </row>
    <row r="3715" spans="1:10" x14ac:dyDescent="0.25">
      <c r="A3715" s="22" t="s">
        <v>1280</v>
      </c>
      <c r="B3715" s="17" t="s">
        <v>1281</v>
      </c>
      <c r="C3715" s="19">
        <v>2013</v>
      </c>
      <c r="D3715" s="30" t="s">
        <v>1868</v>
      </c>
      <c r="E3715" s="10">
        <v>97727.5</v>
      </c>
      <c r="F3715" s="10">
        <v>257249.09999999998</v>
      </c>
      <c r="G3715" s="10">
        <v>208545.2</v>
      </c>
      <c r="H3715" s="11" t="s">
        <v>147</v>
      </c>
      <c r="I3715" s="28">
        <v>141026.9</v>
      </c>
      <c r="J3715" s="28">
        <v>139291.20000000001</v>
      </c>
    </row>
    <row r="3716" spans="1:10" x14ac:dyDescent="0.25">
      <c r="A3716"/>
      <c r="B3716" s="17"/>
      <c r="C3716" s="19">
        <v>2014</v>
      </c>
      <c r="D3716" s="30" t="s">
        <v>1868</v>
      </c>
      <c r="E3716" s="10">
        <v>111418.8</v>
      </c>
      <c r="F3716" s="10">
        <v>384489.2</v>
      </c>
      <c r="G3716" s="10">
        <v>318658.59999999998</v>
      </c>
      <c r="H3716" s="11" t="s">
        <v>147</v>
      </c>
      <c r="I3716" s="28">
        <v>257806.1</v>
      </c>
      <c r="J3716" s="28">
        <v>241001.9</v>
      </c>
    </row>
    <row r="3717" spans="1:10" x14ac:dyDescent="0.25">
      <c r="A3717"/>
      <c r="B3717" s="17"/>
      <c r="C3717" s="19">
        <v>2015</v>
      </c>
      <c r="D3717" s="30" t="s">
        <v>1868</v>
      </c>
      <c r="E3717" s="10">
        <v>132722.1</v>
      </c>
      <c r="F3717" s="10">
        <v>497588.4</v>
      </c>
      <c r="G3717" s="10">
        <v>394785.5</v>
      </c>
      <c r="H3717" s="11" t="s">
        <v>147</v>
      </c>
      <c r="I3717" s="28">
        <v>362146</v>
      </c>
      <c r="J3717" s="28">
        <v>360091.8</v>
      </c>
    </row>
    <row r="3718" spans="1:10" x14ac:dyDescent="0.25">
      <c r="A3718"/>
      <c r="B3718" s="17"/>
      <c r="C3718" s="19">
        <v>2016</v>
      </c>
      <c r="D3718" s="30" t="s">
        <v>1868</v>
      </c>
      <c r="E3718" s="10">
        <v>186384.6</v>
      </c>
      <c r="F3718" s="10">
        <v>741024.9</v>
      </c>
      <c r="G3718" s="10">
        <v>634876.1</v>
      </c>
      <c r="H3718" s="11" t="s">
        <v>147</v>
      </c>
      <c r="I3718" s="28">
        <v>542008.4</v>
      </c>
      <c r="J3718" s="28">
        <v>540123.69999999995</v>
      </c>
    </row>
    <row r="3719" spans="1:10" x14ac:dyDescent="0.25">
      <c r="A3719"/>
      <c r="B3719" s="17"/>
      <c r="C3719" s="19">
        <v>2017</v>
      </c>
      <c r="D3719" s="30" t="s">
        <v>1868</v>
      </c>
      <c r="E3719" s="33" t="s">
        <v>1867</v>
      </c>
      <c r="F3719" s="10">
        <v>860350.8</v>
      </c>
      <c r="G3719" s="10">
        <v>775160.1</v>
      </c>
      <c r="H3719" s="11" t="s">
        <v>147</v>
      </c>
      <c r="I3719" s="33" t="s">
        <v>1867</v>
      </c>
      <c r="J3719" s="28">
        <v>667268.69999999995</v>
      </c>
    </row>
    <row r="3720" spans="1:10" x14ac:dyDescent="0.25">
      <c r="A3720"/>
      <c r="B3720" s="17"/>
      <c r="C3720" s="19">
        <v>2018</v>
      </c>
      <c r="D3720" s="30" t="s">
        <v>1868</v>
      </c>
      <c r="E3720" s="10">
        <v>721228.4</v>
      </c>
      <c r="F3720" s="10">
        <v>950953.39999999991</v>
      </c>
      <c r="G3720" s="10">
        <v>875301.9</v>
      </c>
      <c r="H3720" s="11" t="s">
        <v>147</v>
      </c>
      <c r="I3720" s="28">
        <v>813390.2</v>
      </c>
      <c r="J3720" s="28">
        <v>807285.5</v>
      </c>
    </row>
    <row r="3721" spans="1:10" x14ac:dyDescent="0.25">
      <c r="A3721" s="22" t="s">
        <v>1282</v>
      </c>
      <c r="B3721" s="17" t="s">
        <v>1283</v>
      </c>
      <c r="C3721" s="19">
        <v>2013</v>
      </c>
      <c r="D3721" s="10">
        <v>1115736.8</v>
      </c>
      <c r="E3721" s="10">
        <v>84127.3</v>
      </c>
      <c r="F3721" s="10">
        <v>412413.60000000003</v>
      </c>
      <c r="G3721" s="10">
        <v>307680.90000000002</v>
      </c>
      <c r="H3721" s="11" t="s">
        <v>147</v>
      </c>
      <c r="I3721" s="28">
        <v>310622.90000000002</v>
      </c>
      <c r="J3721" s="28">
        <v>282411.90000000002</v>
      </c>
    </row>
    <row r="3722" spans="1:10" x14ac:dyDescent="0.25">
      <c r="A3722"/>
      <c r="B3722" s="17"/>
      <c r="C3722" s="19">
        <v>2014</v>
      </c>
      <c r="D3722" s="10">
        <v>1831369.3</v>
      </c>
      <c r="E3722" s="10">
        <v>154725.40000000002</v>
      </c>
      <c r="F3722" s="10">
        <v>538864.20000000007</v>
      </c>
      <c r="G3722" s="10">
        <v>481536.89999999997</v>
      </c>
      <c r="H3722" s="11" t="s">
        <v>147</v>
      </c>
      <c r="I3722" s="28">
        <v>452669.4</v>
      </c>
      <c r="J3722" s="28">
        <v>432351.1</v>
      </c>
    </row>
    <row r="3723" spans="1:10" x14ac:dyDescent="0.25">
      <c r="A3723"/>
      <c r="B3723" s="17"/>
      <c r="C3723" s="19">
        <v>2015</v>
      </c>
      <c r="D3723" s="10">
        <v>1719496.2</v>
      </c>
      <c r="E3723" s="10">
        <v>248554.1</v>
      </c>
      <c r="F3723" s="10">
        <v>652140.4</v>
      </c>
      <c r="G3723" s="10">
        <v>630056.19999999995</v>
      </c>
      <c r="H3723" s="11" t="s">
        <v>147</v>
      </c>
      <c r="I3723" s="28">
        <v>632328.4</v>
      </c>
      <c r="J3723" s="28">
        <v>619487</v>
      </c>
    </row>
    <row r="3724" spans="1:10" x14ac:dyDescent="0.25">
      <c r="A3724"/>
      <c r="B3724" s="17"/>
      <c r="C3724" s="19">
        <v>2016</v>
      </c>
      <c r="D3724" s="10">
        <v>2657590.2999999998</v>
      </c>
      <c r="E3724" s="10">
        <v>241978.69999999998</v>
      </c>
      <c r="F3724" s="10">
        <v>888161.6</v>
      </c>
      <c r="G3724" s="10">
        <v>855333.29999999993</v>
      </c>
      <c r="H3724" s="11" t="s">
        <v>147</v>
      </c>
      <c r="I3724" s="28">
        <v>842050.9</v>
      </c>
      <c r="J3724" s="28">
        <v>831015.7</v>
      </c>
    </row>
    <row r="3725" spans="1:10" x14ac:dyDescent="0.25">
      <c r="A3725"/>
      <c r="B3725" s="17"/>
      <c r="C3725" s="19">
        <v>2017</v>
      </c>
      <c r="D3725" s="10">
        <v>2891675.1</v>
      </c>
      <c r="E3725" s="10">
        <v>254337.5</v>
      </c>
      <c r="F3725" s="10">
        <v>1170033.7</v>
      </c>
      <c r="G3725" s="10">
        <v>1121433.7000000002</v>
      </c>
      <c r="H3725" s="11" t="s">
        <v>147</v>
      </c>
      <c r="I3725" s="28">
        <v>1104665.3999999999</v>
      </c>
      <c r="J3725" s="28">
        <v>1091371.1000000001</v>
      </c>
    </row>
    <row r="3726" spans="1:10" x14ac:dyDescent="0.25">
      <c r="A3726"/>
      <c r="B3726" s="17"/>
      <c r="C3726" s="19">
        <v>2018</v>
      </c>
      <c r="D3726" s="10">
        <v>3834907.6</v>
      </c>
      <c r="E3726" s="10">
        <v>285929.3</v>
      </c>
      <c r="F3726" s="10">
        <v>1375234.9</v>
      </c>
      <c r="G3726" s="10">
        <v>1315052.8</v>
      </c>
      <c r="H3726" s="11" t="s">
        <v>147</v>
      </c>
      <c r="I3726" s="28">
        <v>1301655.8999999999</v>
      </c>
      <c r="J3726" s="28">
        <v>1275558.8</v>
      </c>
    </row>
    <row r="3727" spans="1:10" x14ac:dyDescent="0.25">
      <c r="A3727" s="22" t="s">
        <v>1284</v>
      </c>
      <c r="B3727" s="17" t="s">
        <v>1285</v>
      </c>
      <c r="C3727" s="19">
        <v>2013</v>
      </c>
      <c r="D3727" s="30" t="s">
        <v>1868</v>
      </c>
      <c r="E3727" s="30" t="s">
        <v>1868</v>
      </c>
      <c r="F3727" s="10">
        <v>335393.60000000003</v>
      </c>
      <c r="G3727" s="10">
        <v>297255.8</v>
      </c>
      <c r="H3727" s="11" t="s">
        <v>147</v>
      </c>
      <c r="I3727" s="28">
        <v>271287.90000000002</v>
      </c>
      <c r="J3727" s="28">
        <v>265468.59999999998</v>
      </c>
    </row>
    <row r="3728" spans="1:10" x14ac:dyDescent="0.25">
      <c r="A3728" s="22" t="s">
        <v>1286</v>
      </c>
      <c r="B3728" s="17"/>
      <c r="C3728" s="19">
        <v>2014</v>
      </c>
      <c r="D3728" s="30" t="s">
        <v>1868</v>
      </c>
      <c r="E3728" s="29" t="s">
        <v>1867</v>
      </c>
      <c r="F3728" s="10">
        <v>463399.5</v>
      </c>
      <c r="G3728" s="10">
        <v>433619.6</v>
      </c>
      <c r="H3728" s="11" t="s">
        <v>1867</v>
      </c>
      <c r="I3728" s="11" t="s">
        <v>1867</v>
      </c>
      <c r="J3728" s="28">
        <v>422784.8</v>
      </c>
    </row>
    <row r="3729" spans="1:10" x14ac:dyDescent="0.25">
      <c r="A3729"/>
      <c r="B3729" s="17"/>
      <c r="C3729" s="19">
        <v>2015</v>
      </c>
      <c r="D3729" s="30" t="s">
        <v>1868</v>
      </c>
      <c r="E3729" s="30" t="s">
        <v>1868</v>
      </c>
      <c r="F3729" s="10">
        <v>634024.6</v>
      </c>
      <c r="G3729" s="10">
        <v>619302.9</v>
      </c>
      <c r="H3729" s="11" t="s">
        <v>147</v>
      </c>
      <c r="I3729" s="28">
        <v>615450.69999999995</v>
      </c>
      <c r="J3729" s="28">
        <v>612836.80000000005</v>
      </c>
    </row>
    <row r="3730" spans="1:10" x14ac:dyDescent="0.25">
      <c r="A3730"/>
      <c r="B3730" s="17"/>
      <c r="C3730" s="19">
        <v>2016</v>
      </c>
      <c r="D3730" s="30" t="s">
        <v>1868</v>
      </c>
      <c r="E3730" s="30" t="s">
        <v>1868</v>
      </c>
      <c r="F3730" s="10">
        <v>894391.9</v>
      </c>
      <c r="G3730" s="10">
        <v>867852.1</v>
      </c>
      <c r="H3730" s="11" t="s">
        <v>147</v>
      </c>
      <c r="I3730" s="28">
        <v>859476.3</v>
      </c>
      <c r="J3730" s="28">
        <v>854345.4</v>
      </c>
    </row>
    <row r="3731" spans="1:10" x14ac:dyDescent="0.25">
      <c r="A3731"/>
      <c r="B3731" s="17"/>
      <c r="C3731" s="19">
        <v>2017</v>
      </c>
      <c r="D3731" s="30" t="s">
        <v>1868</v>
      </c>
      <c r="E3731" s="30" t="s">
        <v>1868</v>
      </c>
      <c r="F3731" s="10">
        <v>1198451.3999999999</v>
      </c>
      <c r="G3731" s="10">
        <v>1172182.8999999999</v>
      </c>
      <c r="H3731" s="11" t="s">
        <v>147</v>
      </c>
      <c r="I3731" s="28">
        <v>1156704.7</v>
      </c>
      <c r="J3731" s="28">
        <v>1143812</v>
      </c>
    </row>
    <row r="3732" spans="1:10" x14ac:dyDescent="0.25">
      <c r="A3732"/>
      <c r="B3732" s="17"/>
      <c r="C3732" s="19">
        <v>2018</v>
      </c>
      <c r="D3732" s="30" t="s">
        <v>1868</v>
      </c>
      <c r="E3732" s="30" t="s">
        <v>1868</v>
      </c>
      <c r="F3732" s="10">
        <v>1499508.3</v>
      </c>
      <c r="G3732" s="10">
        <v>1465842.9</v>
      </c>
      <c r="H3732" s="11" t="s">
        <v>147</v>
      </c>
      <c r="I3732" s="28">
        <v>1465602.8</v>
      </c>
      <c r="J3732" s="28">
        <v>1440588.4</v>
      </c>
    </row>
    <row r="3733" spans="1:10" x14ac:dyDescent="0.25">
      <c r="A3733" s="22" t="s">
        <v>1287</v>
      </c>
      <c r="B3733" s="17" t="s">
        <v>1288</v>
      </c>
      <c r="C3733" s="19">
        <v>2013</v>
      </c>
      <c r="D3733" s="30" t="s">
        <v>1868</v>
      </c>
      <c r="E3733" s="10">
        <v>95337.600000000006</v>
      </c>
      <c r="F3733" s="10">
        <v>186202.7</v>
      </c>
      <c r="G3733" s="10">
        <v>123909.1</v>
      </c>
      <c r="H3733" s="11" t="s">
        <v>147</v>
      </c>
      <c r="I3733" s="28">
        <v>148566.5</v>
      </c>
      <c r="J3733" s="28">
        <v>116954.3</v>
      </c>
    </row>
    <row r="3734" spans="1:10" x14ac:dyDescent="0.25">
      <c r="A3734"/>
      <c r="B3734" s="17"/>
      <c r="C3734" s="19">
        <v>2014</v>
      </c>
      <c r="D3734" s="30" t="s">
        <v>1868</v>
      </c>
      <c r="E3734" s="29" t="s">
        <v>1867</v>
      </c>
      <c r="F3734" s="10">
        <v>424429.3</v>
      </c>
      <c r="G3734" s="10">
        <v>212935.4</v>
      </c>
      <c r="H3734" s="11" t="s">
        <v>147</v>
      </c>
      <c r="I3734" s="29" t="s">
        <v>1867</v>
      </c>
      <c r="J3734" s="28">
        <v>191899.9</v>
      </c>
    </row>
    <row r="3735" spans="1:10" x14ac:dyDescent="0.25">
      <c r="A3735"/>
      <c r="B3735" s="17"/>
      <c r="C3735" s="19">
        <v>2015</v>
      </c>
      <c r="D3735" s="30" t="s">
        <v>1868</v>
      </c>
      <c r="E3735" s="33" t="s">
        <v>1867</v>
      </c>
      <c r="F3735" s="33" t="s">
        <v>1867</v>
      </c>
      <c r="G3735" s="10">
        <v>245852.40000000002</v>
      </c>
      <c r="H3735" s="11" t="s">
        <v>1867</v>
      </c>
      <c r="I3735" s="11" t="s">
        <v>1867</v>
      </c>
      <c r="J3735" s="28">
        <v>229494.7</v>
      </c>
    </row>
    <row r="3736" spans="1:10" x14ac:dyDescent="0.25">
      <c r="A3736"/>
      <c r="B3736" s="17"/>
      <c r="C3736" s="19">
        <v>2016</v>
      </c>
      <c r="D3736" s="30" t="s">
        <v>1868</v>
      </c>
      <c r="E3736" s="10">
        <v>329922.39999999997</v>
      </c>
      <c r="F3736" s="10">
        <v>675694.7</v>
      </c>
      <c r="G3736" s="10">
        <v>404611.8</v>
      </c>
      <c r="H3736" s="11" t="s">
        <v>147</v>
      </c>
      <c r="I3736" s="28">
        <v>509940.7</v>
      </c>
      <c r="J3736" s="28">
        <v>380848</v>
      </c>
    </row>
    <row r="3737" spans="1:10" x14ac:dyDescent="0.25">
      <c r="A3737"/>
      <c r="B3737" s="17"/>
      <c r="C3737" s="19">
        <v>2017</v>
      </c>
      <c r="D3737" s="30" t="s">
        <v>1868</v>
      </c>
      <c r="E3737" s="33" t="s">
        <v>1867</v>
      </c>
      <c r="F3737" s="33" t="s">
        <v>1867</v>
      </c>
      <c r="G3737" s="10">
        <v>542943.69999999995</v>
      </c>
      <c r="H3737" s="11" t="s">
        <v>1867</v>
      </c>
      <c r="I3737" s="11" t="s">
        <v>1867</v>
      </c>
      <c r="J3737" s="28">
        <v>523575.5</v>
      </c>
    </row>
    <row r="3738" spans="1:10" x14ac:dyDescent="0.25">
      <c r="A3738"/>
      <c r="B3738" s="17"/>
      <c r="C3738" s="19">
        <v>2018</v>
      </c>
      <c r="D3738" s="30" t="s">
        <v>1868</v>
      </c>
      <c r="E3738" s="30" t="s">
        <v>1867</v>
      </c>
      <c r="F3738" s="30" t="s">
        <v>1867</v>
      </c>
      <c r="G3738" s="10">
        <v>806835.20000000007</v>
      </c>
      <c r="H3738" s="11" t="s">
        <v>1867</v>
      </c>
      <c r="I3738" s="11" t="s">
        <v>1867</v>
      </c>
      <c r="J3738" s="28">
        <v>760219.4</v>
      </c>
    </row>
    <row r="3739" spans="1:10" x14ac:dyDescent="0.25">
      <c r="A3739" s="22" t="s">
        <v>1289</v>
      </c>
      <c r="B3739" s="17" t="s">
        <v>1290</v>
      </c>
      <c r="C3739" s="19">
        <v>2013</v>
      </c>
      <c r="D3739" s="34" t="s">
        <v>1867</v>
      </c>
      <c r="E3739" s="34" t="s">
        <v>1867</v>
      </c>
      <c r="F3739" s="10">
        <v>1016180.5</v>
      </c>
      <c r="G3739" s="10">
        <v>844542.7</v>
      </c>
      <c r="H3739" s="11" t="s">
        <v>147</v>
      </c>
      <c r="I3739" s="28">
        <v>726514.9</v>
      </c>
      <c r="J3739" s="28">
        <v>688580.2</v>
      </c>
    </row>
    <row r="3740" spans="1:10" x14ac:dyDescent="0.25">
      <c r="A3740"/>
      <c r="B3740" s="17"/>
      <c r="C3740" s="19">
        <v>2014</v>
      </c>
      <c r="D3740" s="29" t="s">
        <v>1867</v>
      </c>
      <c r="E3740" s="10">
        <v>689974.70000000007</v>
      </c>
      <c r="F3740" s="10">
        <v>1390199.2000000002</v>
      </c>
      <c r="G3740" s="10">
        <v>1235562.3999999999</v>
      </c>
      <c r="H3740" s="11" t="s">
        <v>1867</v>
      </c>
      <c r="I3740" s="11" t="s">
        <v>1867</v>
      </c>
      <c r="J3740" s="28">
        <v>1134884.5</v>
      </c>
    </row>
    <row r="3741" spans="1:10" x14ac:dyDescent="0.25">
      <c r="A3741"/>
      <c r="B3741" s="17"/>
      <c r="C3741" s="19">
        <v>2015</v>
      </c>
      <c r="D3741" s="33" t="s">
        <v>1867</v>
      </c>
      <c r="E3741" s="10">
        <v>575975.9</v>
      </c>
      <c r="F3741" s="33" t="s">
        <v>1867</v>
      </c>
      <c r="G3741" s="10">
        <v>1957904.4</v>
      </c>
      <c r="H3741" s="11" t="s">
        <v>1867</v>
      </c>
      <c r="I3741" s="11" t="s">
        <v>1867</v>
      </c>
      <c r="J3741" s="28">
        <v>1901940.7</v>
      </c>
    </row>
    <row r="3742" spans="1:10" x14ac:dyDescent="0.25">
      <c r="A3742"/>
      <c r="B3742" s="17"/>
      <c r="C3742" s="19">
        <v>2016</v>
      </c>
      <c r="D3742" s="33" t="s">
        <v>1867</v>
      </c>
      <c r="E3742" s="11" t="s">
        <v>1867</v>
      </c>
      <c r="F3742" s="33" t="s">
        <v>1867</v>
      </c>
      <c r="G3742" s="10">
        <v>2508719.2000000002</v>
      </c>
      <c r="H3742" s="11" t="s">
        <v>1867</v>
      </c>
      <c r="I3742" s="11" t="s">
        <v>1867</v>
      </c>
      <c r="J3742" s="28">
        <v>2381476.1</v>
      </c>
    </row>
    <row r="3743" spans="1:10" x14ac:dyDescent="0.25">
      <c r="A3743"/>
      <c r="B3743" s="17"/>
      <c r="C3743" s="19">
        <v>2017</v>
      </c>
      <c r="D3743" s="33" t="s">
        <v>1867</v>
      </c>
      <c r="E3743" s="33" t="s">
        <v>1867</v>
      </c>
      <c r="F3743" s="33" t="s">
        <v>1867</v>
      </c>
      <c r="G3743" s="10">
        <v>2968910.1999999997</v>
      </c>
      <c r="H3743" s="11" t="s">
        <v>1867</v>
      </c>
      <c r="I3743" s="11" t="s">
        <v>1867</v>
      </c>
      <c r="J3743" s="28">
        <v>2840524.4</v>
      </c>
    </row>
    <row r="3744" spans="1:10" x14ac:dyDescent="0.25">
      <c r="A3744"/>
      <c r="B3744" s="17"/>
      <c r="C3744" s="19">
        <v>2018</v>
      </c>
      <c r="D3744" s="30" t="s">
        <v>1867</v>
      </c>
      <c r="E3744" s="10">
        <v>791358.8</v>
      </c>
      <c r="F3744" s="30" t="s">
        <v>1867</v>
      </c>
      <c r="G3744" s="10">
        <v>3418301</v>
      </c>
      <c r="H3744" s="28">
        <v>112275.5</v>
      </c>
      <c r="I3744" s="28">
        <v>3358221.3</v>
      </c>
      <c r="J3744" s="28">
        <v>3258893.8</v>
      </c>
    </row>
    <row r="3745" spans="1:10" x14ac:dyDescent="0.25">
      <c r="A3745" s="22" t="s">
        <v>1291</v>
      </c>
      <c r="B3745" s="17" t="s">
        <v>1292</v>
      </c>
      <c r="C3745" s="19">
        <v>2013</v>
      </c>
      <c r="D3745" s="34" t="s">
        <v>1867</v>
      </c>
      <c r="E3745" s="34" t="s">
        <v>1867</v>
      </c>
      <c r="F3745" s="10">
        <v>200611.8</v>
      </c>
      <c r="G3745" s="10">
        <v>157039.6</v>
      </c>
      <c r="H3745" s="11" t="s">
        <v>1867</v>
      </c>
      <c r="I3745" s="11" t="s">
        <v>1867</v>
      </c>
      <c r="J3745" s="28">
        <v>154879.6</v>
      </c>
    </row>
    <row r="3746" spans="1:10" x14ac:dyDescent="0.25">
      <c r="A3746"/>
      <c r="B3746" s="17"/>
      <c r="C3746" s="19">
        <v>2014</v>
      </c>
      <c r="D3746" s="30" t="s">
        <v>1868</v>
      </c>
      <c r="E3746" s="10">
        <v>6921.2</v>
      </c>
      <c r="F3746" s="10">
        <v>288338.5</v>
      </c>
      <c r="G3746" s="10">
        <v>283264.7</v>
      </c>
      <c r="H3746" s="28">
        <v>6921.2</v>
      </c>
      <c r="I3746" s="28">
        <v>269430.3</v>
      </c>
      <c r="J3746" s="28">
        <v>264356.5</v>
      </c>
    </row>
    <row r="3747" spans="1:10" x14ac:dyDescent="0.25">
      <c r="A3747"/>
      <c r="B3747" s="17"/>
      <c r="C3747" s="19">
        <v>2015</v>
      </c>
      <c r="D3747" s="30" t="s">
        <v>1868</v>
      </c>
      <c r="E3747" s="33" t="s">
        <v>1867</v>
      </c>
      <c r="F3747" s="10">
        <v>384601.2</v>
      </c>
      <c r="G3747" s="10">
        <v>373324.79999999999</v>
      </c>
      <c r="H3747" s="11" t="s">
        <v>147</v>
      </c>
      <c r="I3747" s="33" t="s">
        <v>1867</v>
      </c>
      <c r="J3747" s="28">
        <v>368487.7</v>
      </c>
    </row>
    <row r="3748" spans="1:10" x14ac:dyDescent="0.25">
      <c r="A3748"/>
      <c r="B3748" s="17"/>
      <c r="C3748" s="19">
        <v>2016</v>
      </c>
      <c r="D3748" s="30" t="s">
        <v>1868</v>
      </c>
      <c r="E3748" s="11" t="s">
        <v>1867</v>
      </c>
      <c r="F3748" s="33" t="s">
        <v>1867</v>
      </c>
      <c r="G3748" s="10">
        <v>529897.69999999995</v>
      </c>
      <c r="H3748" s="11" t="s">
        <v>1867</v>
      </c>
      <c r="I3748" s="11" t="s">
        <v>1867</v>
      </c>
      <c r="J3748" s="28">
        <v>524177.8</v>
      </c>
    </row>
    <row r="3749" spans="1:10" x14ac:dyDescent="0.25">
      <c r="A3749"/>
      <c r="B3749" s="17"/>
      <c r="C3749" s="19">
        <v>2017</v>
      </c>
      <c r="D3749" s="30" t="s">
        <v>1868</v>
      </c>
      <c r="E3749" s="10">
        <v>233301.5</v>
      </c>
      <c r="F3749" s="10">
        <v>829039.9</v>
      </c>
      <c r="G3749" s="10">
        <v>761370.3</v>
      </c>
      <c r="H3749" s="11" t="s">
        <v>1867</v>
      </c>
      <c r="I3749" s="11" t="s">
        <v>1867</v>
      </c>
      <c r="J3749" s="28">
        <v>756684.9</v>
      </c>
    </row>
    <row r="3750" spans="1:10" x14ac:dyDescent="0.25">
      <c r="A3750"/>
      <c r="B3750" s="17"/>
      <c r="C3750" s="19">
        <v>2018</v>
      </c>
      <c r="D3750" s="30" t="s">
        <v>1868</v>
      </c>
      <c r="E3750" s="10">
        <v>271706.5</v>
      </c>
      <c r="F3750" s="30" t="s">
        <v>1867</v>
      </c>
      <c r="G3750" s="10">
        <v>861040.20000000007</v>
      </c>
      <c r="H3750" s="30" t="s">
        <v>1867</v>
      </c>
      <c r="I3750" s="33" t="s">
        <v>1867</v>
      </c>
      <c r="J3750" s="28">
        <v>851852.4</v>
      </c>
    </row>
    <row r="3751" spans="1:10" x14ac:dyDescent="0.25">
      <c r="A3751" s="21" t="s">
        <v>1293</v>
      </c>
      <c r="B3751" s="17" t="s">
        <v>1294</v>
      </c>
      <c r="C3751" s="19">
        <v>2013</v>
      </c>
      <c r="D3751" s="30" t="s">
        <v>1868</v>
      </c>
      <c r="E3751" s="10">
        <v>16769.099999999999</v>
      </c>
      <c r="F3751" s="10">
        <v>3956981.9</v>
      </c>
      <c r="G3751" s="10">
        <v>3907916.9</v>
      </c>
      <c r="H3751" s="11" t="s">
        <v>1867</v>
      </c>
      <c r="I3751" s="11" t="s">
        <v>1867</v>
      </c>
      <c r="J3751" s="28">
        <v>3874882.1</v>
      </c>
    </row>
    <row r="3752" spans="1:10" x14ac:dyDescent="0.25">
      <c r="A3752"/>
      <c r="B3752" s="17"/>
      <c r="C3752" s="19">
        <v>2014</v>
      </c>
      <c r="D3752" s="30" t="s">
        <v>1868</v>
      </c>
      <c r="E3752" s="10">
        <v>12712.2</v>
      </c>
      <c r="F3752" s="10">
        <v>8377356.2999999998</v>
      </c>
      <c r="G3752" s="10">
        <v>8330696.9000000004</v>
      </c>
      <c r="H3752" s="29" t="s">
        <v>1867</v>
      </c>
      <c r="I3752" s="29" t="s">
        <v>1867</v>
      </c>
      <c r="J3752" s="28">
        <v>8317503.7000000002</v>
      </c>
    </row>
    <row r="3753" spans="1:10" x14ac:dyDescent="0.25">
      <c r="A3753"/>
      <c r="B3753" s="17"/>
      <c r="C3753" s="19">
        <v>2015</v>
      </c>
      <c r="D3753" s="30" t="s">
        <v>1868</v>
      </c>
      <c r="E3753" s="33" t="s">
        <v>1867</v>
      </c>
      <c r="F3753" s="10">
        <v>10063893.1</v>
      </c>
      <c r="G3753" s="10">
        <v>10041665.6</v>
      </c>
      <c r="H3753" s="11" t="s">
        <v>147</v>
      </c>
      <c r="I3753" s="33" t="s">
        <v>1867</v>
      </c>
      <c r="J3753" s="28">
        <v>10035846.5</v>
      </c>
    </row>
    <row r="3754" spans="1:10" x14ac:dyDescent="0.25">
      <c r="A3754"/>
      <c r="B3754" s="17"/>
      <c r="C3754" s="19">
        <v>2016</v>
      </c>
      <c r="D3754" s="30" t="s">
        <v>1868</v>
      </c>
      <c r="E3754" s="10">
        <v>17840.3</v>
      </c>
      <c r="F3754" s="10">
        <v>12721444.299999999</v>
      </c>
      <c r="G3754" s="10">
        <v>12687101.199999999</v>
      </c>
      <c r="H3754" s="11" t="s">
        <v>1867</v>
      </c>
      <c r="I3754" s="11" t="s">
        <v>1867</v>
      </c>
      <c r="J3754" s="28">
        <v>12678732.1</v>
      </c>
    </row>
    <row r="3755" spans="1:10" x14ac:dyDescent="0.25">
      <c r="A3755"/>
      <c r="B3755" s="17"/>
      <c r="C3755" s="19">
        <v>2017</v>
      </c>
      <c r="D3755" s="30" t="s">
        <v>1868</v>
      </c>
      <c r="E3755" s="33" t="s">
        <v>1867</v>
      </c>
      <c r="F3755" s="10">
        <v>17205766.100000001</v>
      </c>
      <c r="G3755" s="10">
        <v>17148875</v>
      </c>
      <c r="H3755" s="11" t="s">
        <v>147</v>
      </c>
      <c r="I3755" s="33" t="s">
        <v>1867</v>
      </c>
      <c r="J3755" s="28">
        <v>17136749.699999999</v>
      </c>
    </row>
    <row r="3756" spans="1:10" x14ac:dyDescent="0.25">
      <c r="A3756"/>
      <c r="B3756" s="17"/>
      <c r="C3756" s="19">
        <v>2018</v>
      </c>
      <c r="D3756" s="30" t="s">
        <v>1868</v>
      </c>
      <c r="E3756" s="30" t="s">
        <v>1867</v>
      </c>
      <c r="F3756" s="10">
        <v>19130709.799999997</v>
      </c>
      <c r="G3756" s="10">
        <v>19062209.699999999</v>
      </c>
      <c r="H3756" s="11" t="s">
        <v>147</v>
      </c>
      <c r="I3756" s="30" t="s">
        <v>1867</v>
      </c>
      <c r="J3756" s="28">
        <v>19043868.699999999</v>
      </c>
    </row>
    <row r="3757" spans="1:10" x14ac:dyDescent="0.25">
      <c r="A3757" s="22" t="s">
        <v>1295</v>
      </c>
      <c r="B3757" s="17" t="s">
        <v>1296</v>
      </c>
      <c r="C3757" s="19">
        <v>2013</v>
      </c>
      <c r="D3757" s="30" t="s">
        <v>1868</v>
      </c>
      <c r="E3757" s="34" t="s">
        <v>1867</v>
      </c>
      <c r="F3757" s="10">
        <v>890800.3</v>
      </c>
      <c r="G3757" s="10">
        <v>862066.2</v>
      </c>
      <c r="H3757" s="11" t="s">
        <v>147</v>
      </c>
      <c r="I3757" s="28">
        <v>853428</v>
      </c>
      <c r="J3757" s="28">
        <v>838301.7</v>
      </c>
    </row>
    <row r="3758" spans="1:10" x14ac:dyDescent="0.25">
      <c r="A3758" s="22" t="s">
        <v>1297</v>
      </c>
      <c r="B3758" s="17"/>
      <c r="C3758" s="19">
        <v>2014</v>
      </c>
      <c r="D3758" s="30" t="s">
        <v>1868</v>
      </c>
      <c r="E3758" s="10">
        <v>10638.3</v>
      </c>
      <c r="F3758" s="10">
        <v>1684938.5</v>
      </c>
      <c r="G3758" s="10">
        <v>1665206.4</v>
      </c>
      <c r="H3758" s="11" t="s">
        <v>1867</v>
      </c>
      <c r="I3758" s="11" t="s">
        <v>1867</v>
      </c>
      <c r="J3758" s="28">
        <v>1657755.4</v>
      </c>
    </row>
    <row r="3759" spans="1:10" x14ac:dyDescent="0.25">
      <c r="A3759"/>
      <c r="B3759" s="17"/>
      <c r="C3759" s="19">
        <v>2015</v>
      </c>
      <c r="D3759" s="30" t="s">
        <v>1868</v>
      </c>
      <c r="E3759" s="33" t="s">
        <v>1867</v>
      </c>
      <c r="F3759" s="10">
        <v>1944853.9000000001</v>
      </c>
      <c r="G3759" s="10">
        <v>1935012.8</v>
      </c>
      <c r="H3759" s="11" t="s">
        <v>147</v>
      </c>
      <c r="I3759" s="33" t="s">
        <v>1867</v>
      </c>
      <c r="J3759" s="28">
        <v>1931328.5</v>
      </c>
    </row>
    <row r="3760" spans="1:10" x14ac:dyDescent="0.25">
      <c r="A3760"/>
      <c r="B3760" s="17"/>
      <c r="C3760" s="19">
        <v>2016</v>
      </c>
      <c r="D3760" s="30" t="s">
        <v>1868</v>
      </c>
      <c r="E3760" s="10">
        <v>16250.9</v>
      </c>
      <c r="F3760" s="10">
        <v>2450386.6999999997</v>
      </c>
      <c r="G3760" s="10">
        <v>2437776.3000000003</v>
      </c>
      <c r="H3760" s="11" t="s">
        <v>147</v>
      </c>
      <c r="I3760" s="33" t="s">
        <v>1867</v>
      </c>
      <c r="J3760" s="28">
        <v>2432975.2000000002</v>
      </c>
    </row>
    <row r="3761" spans="1:10" x14ac:dyDescent="0.25">
      <c r="A3761"/>
      <c r="B3761" s="17"/>
      <c r="C3761" s="19">
        <v>2017</v>
      </c>
      <c r="D3761" s="30" t="s">
        <v>1868</v>
      </c>
      <c r="E3761" s="33" t="s">
        <v>1867</v>
      </c>
      <c r="F3761" s="10">
        <v>3157693.9</v>
      </c>
      <c r="G3761" s="10">
        <v>3125159.1999999997</v>
      </c>
      <c r="H3761" s="11" t="s">
        <v>147</v>
      </c>
      <c r="I3761" s="33" t="s">
        <v>1867</v>
      </c>
      <c r="J3761" s="28">
        <v>3115232.4</v>
      </c>
    </row>
    <row r="3762" spans="1:10" x14ac:dyDescent="0.25">
      <c r="A3762"/>
      <c r="B3762" s="17"/>
      <c r="C3762" s="19">
        <v>2018</v>
      </c>
      <c r="D3762" s="30" t="s">
        <v>1868</v>
      </c>
      <c r="E3762" s="30" t="s">
        <v>1867</v>
      </c>
      <c r="F3762" s="10">
        <v>3484882.6</v>
      </c>
      <c r="G3762" s="10">
        <v>3459528.0999999996</v>
      </c>
      <c r="H3762" s="11" t="s">
        <v>147</v>
      </c>
      <c r="I3762" s="30" t="s">
        <v>1867</v>
      </c>
      <c r="J3762" s="28">
        <v>3445217.3</v>
      </c>
    </row>
    <row r="3763" spans="1:10" x14ac:dyDescent="0.25">
      <c r="A3763" s="22" t="s">
        <v>1298</v>
      </c>
      <c r="B3763" s="17" t="s">
        <v>1299</v>
      </c>
      <c r="C3763" s="19">
        <v>2013</v>
      </c>
      <c r="D3763" s="30" t="s">
        <v>1868</v>
      </c>
      <c r="E3763" s="30" t="s">
        <v>1868</v>
      </c>
      <c r="F3763" s="10">
        <v>1255295.3</v>
      </c>
      <c r="G3763" s="10">
        <v>1249739.1000000001</v>
      </c>
      <c r="H3763" s="11" t="s">
        <v>147</v>
      </c>
      <c r="I3763" s="28">
        <v>1247982.2</v>
      </c>
      <c r="J3763" s="28">
        <v>1244066</v>
      </c>
    </row>
    <row r="3764" spans="1:10" x14ac:dyDescent="0.25">
      <c r="A3764"/>
      <c r="B3764" s="17"/>
      <c r="C3764" s="19">
        <v>2014</v>
      </c>
      <c r="D3764" s="30" t="s">
        <v>1868</v>
      </c>
      <c r="E3764" s="30" t="s">
        <v>1868</v>
      </c>
      <c r="F3764" s="10">
        <v>2916730</v>
      </c>
      <c r="G3764" s="10">
        <v>2911394.3</v>
      </c>
      <c r="H3764" s="11" t="s">
        <v>147</v>
      </c>
      <c r="I3764" s="28">
        <v>2914191.8</v>
      </c>
      <c r="J3764" s="28">
        <v>2910521.9</v>
      </c>
    </row>
    <row r="3765" spans="1:10" x14ac:dyDescent="0.25">
      <c r="A3765"/>
      <c r="B3765" s="17"/>
      <c r="C3765" s="19">
        <v>2015</v>
      </c>
      <c r="D3765" s="30" t="s">
        <v>1868</v>
      </c>
      <c r="E3765" s="30" t="s">
        <v>1868</v>
      </c>
      <c r="F3765" s="10">
        <v>2841291.9000000004</v>
      </c>
      <c r="G3765" s="10">
        <v>2837907.1</v>
      </c>
      <c r="H3765" s="11" t="s">
        <v>147</v>
      </c>
      <c r="I3765" s="33" t="s">
        <v>1867</v>
      </c>
      <c r="J3765" s="28">
        <v>2837638.9</v>
      </c>
    </row>
    <row r="3766" spans="1:10" x14ac:dyDescent="0.25">
      <c r="A3766"/>
      <c r="B3766" s="17"/>
      <c r="C3766" s="19">
        <v>2016</v>
      </c>
      <c r="D3766" s="30" t="s">
        <v>1868</v>
      </c>
      <c r="E3766" s="30" t="s">
        <v>1868</v>
      </c>
      <c r="F3766" s="10">
        <v>3593629.3</v>
      </c>
      <c r="G3766" s="10">
        <v>3590854.6</v>
      </c>
      <c r="H3766" s="11" t="s">
        <v>147</v>
      </c>
      <c r="I3766" s="33" t="s">
        <v>1867</v>
      </c>
      <c r="J3766" s="33" t="s">
        <v>1867</v>
      </c>
    </row>
    <row r="3767" spans="1:10" x14ac:dyDescent="0.25">
      <c r="A3767"/>
      <c r="B3767" s="17"/>
      <c r="C3767" s="19">
        <v>2017</v>
      </c>
      <c r="D3767" s="30" t="s">
        <v>1868</v>
      </c>
      <c r="E3767" s="30" t="s">
        <v>1868</v>
      </c>
      <c r="F3767" s="10">
        <v>5269078.3</v>
      </c>
      <c r="G3767" s="10">
        <v>5261744</v>
      </c>
      <c r="H3767" s="11" t="s">
        <v>147</v>
      </c>
      <c r="I3767" s="33" t="s">
        <v>1867</v>
      </c>
      <c r="J3767" s="33" t="s">
        <v>1867</v>
      </c>
    </row>
    <row r="3768" spans="1:10" x14ac:dyDescent="0.25">
      <c r="A3768"/>
      <c r="B3768" s="17"/>
      <c r="C3768" s="19">
        <v>2018</v>
      </c>
      <c r="D3768" s="30" t="s">
        <v>1868</v>
      </c>
      <c r="E3768" s="30" t="s">
        <v>1868</v>
      </c>
      <c r="F3768" s="10">
        <v>5981819.2999999998</v>
      </c>
      <c r="G3768" s="10">
        <v>5968630.2999999998</v>
      </c>
      <c r="H3768" s="11" t="s">
        <v>147</v>
      </c>
      <c r="I3768" s="28">
        <v>5980542.0999999996</v>
      </c>
      <c r="J3768" s="28">
        <v>5967353.0999999996</v>
      </c>
    </row>
    <row r="3769" spans="1:10" x14ac:dyDescent="0.25">
      <c r="A3769" s="22" t="s">
        <v>1300</v>
      </c>
      <c r="B3769" s="17" t="s">
        <v>1301</v>
      </c>
      <c r="C3769" s="19">
        <v>2013</v>
      </c>
      <c r="D3769" s="30" t="s">
        <v>1868</v>
      </c>
      <c r="E3769" s="10">
        <v>8803.2000000000007</v>
      </c>
      <c r="F3769" s="10">
        <v>1810886.3</v>
      </c>
      <c r="G3769" s="10">
        <v>1796111.5999999999</v>
      </c>
      <c r="H3769" s="11" t="s">
        <v>1867</v>
      </c>
      <c r="I3769" s="11" t="s">
        <v>1867</v>
      </c>
      <c r="J3769" s="28">
        <v>1792514.4</v>
      </c>
    </row>
    <row r="3770" spans="1:10" x14ac:dyDescent="0.25">
      <c r="A3770"/>
      <c r="B3770" s="17"/>
      <c r="C3770" s="19">
        <v>2014</v>
      </c>
      <c r="D3770" s="30" t="s">
        <v>1868</v>
      </c>
      <c r="E3770" s="29" t="s">
        <v>1867</v>
      </c>
      <c r="F3770" s="10">
        <v>3775687.8</v>
      </c>
      <c r="G3770" s="10">
        <v>3754096.1999999997</v>
      </c>
      <c r="H3770" s="11" t="s">
        <v>1867</v>
      </c>
      <c r="I3770" s="11" t="s">
        <v>1867</v>
      </c>
      <c r="J3770" s="28">
        <v>3749226.4</v>
      </c>
    </row>
    <row r="3771" spans="1:10" x14ac:dyDescent="0.25">
      <c r="A3771"/>
      <c r="B3771" s="17"/>
      <c r="C3771" s="19">
        <v>2015</v>
      </c>
      <c r="D3771" s="30" t="s">
        <v>1868</v>
      </c>
      <c r="E3771" s="30" t="s">
        <v>1868</v>
      </c>
      <c r="F3771" s="10">
        <v>5277747.3</v>
      </c>
      <c r="G3771" s="10">
        <v>5268745.6999999993</v>
      </c>
      <c r="H3771" s="11" t="s">
        <v>147</v>
      </c>
      <c r="I3771" s="28">
        <v>5273906.3</v>
      </c>
      <c r="J3771" s="28">
        <v>5266879.0999999996</v>
      </c>
    </row>
    <row r="3772" spans="1:10" x14ac:dyDescent="0.25">
      <c r="A3772"/>
      <c r="B3772" s="17"/>
      <c r="C3772" s="19">
        <v>2016</v>
      </c>
      <c r="D3772" s="30" t="s">
        <v>1868</v>
      </c>
      <c r="E3772" s="11" t="s">
        <v>1867</v>
      </c>
      <c r="F3772" s="33" t="s">
        <v>1867</v>
      </c>
      <c r="G3772" s="10">
        <v>6658470.2999999998</v>
      </c>
      <c r="H3772" s="11" t="s">
        <v>1867</v>
      </c>
      <c r="I3772" s="11" t="s">
        <v>1867</v>
      </c>
      <c r="J3772" s="33" t="s">
        <v>1867</v>
      </c>
    </row>
    <row r="3773" spans="1:10" x14ac:dyDescent="0.25">
      <c r="A3773"/>
      <c r="B3773" s="17"/>
      <c r="C3773" s="19">
        <v>2017</v>
      </c>
      <c r="D3773" s="30" t="s">
        <v>1868</v>
      </c>
      <c r="E3773" s="30" t="s">
        <v>1868</v>
      </c>
      <c r="F3773" s="10">
        <v>8778993.9000000004</v>
      </c>
      <c r="G3773" s="10">
        <v>8761971.8000000007</v>
      </c>
      <c r="H3773" s="11" t="s">
        <v>147</v>
      </c>
      <c r="I3773" s="33" t="s">
        <v>1867</v>
      </c>
      <c r="J3773" s="33" t="s">
        <v>1867</v>
      </c>
    </row>
    <row r="3774" spans="1:10" x14ac:dyDescent="0.25">
      <c r="A3774"/>
      <c r="B3774" s="17"/>
      <c r="C3774" s="19">
        <v>2018</v>
      </c>
      <c r="D3774" s="30" t="s">
        <v>1868</v>
      </c>
      <c r="E3774" s="30" t="s">
        <v>1868</v>
      </c>
      <c r="F3774" s="10">
        <v>9664007.8999999985</v>
      </c>
      <c r="G3774" s="10">
        <v>9634051.3000000007</v>
      </c>
      <c r="H3774" s="11" t="s">
        <v>147</v>
      </c>
      <c r="I3774" s="28">
        <v>9660599.6999999993</v>
      </c>
      <c r="J3774" s="28">
        <v>9631298.3000000007</v>
      </c>
    </row>
    <row r="3775" spans="1:10" x14ac:dyDescent="0.25">
      <c r="A3775" s="21" t="s">
        <v>1302</v>
      </c>
      <c r="B3775" s="17" t="s">
        <v>1303</v>
      </c>
      <c r="C3775" s="19">
        <v>2013</v>
      </c>
      <c r="D3775" s="34" t="s">
        <v>1867</v>
      </c>
      <c r="E3775" s="10">
        <v>731101.9</v>
      </c>
      <c r="F3775" s="34" t="s">
        <v>1867</v>
      </c>
      <c r="G3775" s="10">
        <v>912864.79999999993</v>
      </c>
      <c r="H3775" s="11" t="s">
        <v>1867</v>
      </c>
      <c r="I3775" s="11" t="s">
        <v>1867</v>
      </c>
      <c r="J3775" s="28">
        <v>871700.2</v>
      </c>
    </row>
    <row r="3776" spans="1:10" x14ac:dyDescent="0.25">
      <c r="A3776"/>
      <c r="B3776" s="17"/>
      <c r="C3776" s="19">
        <v>2014</v>
      </c>
      <c r="D3776" s="30" t="s">
        <v>1868</v>
      </c>
      <c r="E3776" s="29" t="s">
        <v>1867</v>
      </c>
      <c r="F3776" s="10">
        <v>2501597.4</v>
      </c>
      <c r="G3776" s="10">
        <v>2147955.8000000003</v>
      </c>
      <c r="H3776" s="11" t="s">
        <v>1867</v>
      </c>
      <c r="I3776" s="11" t="s">
        <v>1867</v>
      </c>
      <c r="J3776" s="28">
        <v>1814992.1</v>
      </c>
    </row>
    <row r="3777" spans="1:10" x14ac:dyDescent="0.25">
      <c r="A3777"/>
      <c r="B3777" s="17"/>
      <c r="C3777" s="19">
        <v>2015</v>
      </c>
      <c r="D3777" s="30" t="s">
        <v>1868</v>
      </c>
      <c r="E3777" s="33" t="s">
        <v>1867</v>
      </c>
      <c r="F3777" s="33" t="s">
        <v>1867</v>
      </c>
      <c r="G3777" s="10">
        <v>3767085.4000000004</v>
      </c>
      <c r="H3777" s="11" t="s">
        <v>1867</v>
      </c>
      <c r="I3777" s="11" t="s">
        <v>1867</v>
      </c>
      <c r="J3777" s="28">
        <v>3556776.2</v>
      </c>
    </row>
    <row r="3778" spans="1:10" x14ac:dyDescent="0.25">
      <c r="A3778"/>
      <c r="B3778" s="17"/>
      <c r="C3778" s="19">
        <v>2016</v>
      </c>
      <c r="D3778" s="30" t="s">
        <v>1868</v>
      </c>
      <c r="E3778" s="11" t="s">
        <v>1867</v>
      </c>
      <c r="F3778" s="33" t="s">
        <v>1867</v>
      </c>
      <c r="G3778" s="10">
        <v>5510835.4000000004</v>
      </c>
      <c r="H3778" s="11" t="s">
        <v>1867</v>
      </c>
      <c r="I3778" s="11" t="s">
        <v>1867</v>
      </c>
      <c r="J3778" s="28">
        <v>5246070.5</v>
      </c>
    </row>
    <row r="3779" spans="1:10" x14ac:dyDescent="0.25">
      <c r="A3779"/>
      <c r="B3779" s="17"/>
      <c r="C3779" s="19">
        <v>2017</v>
      </c>
      <c r="D3779" s="30" t="s">
        <v>1868</v>
      </c>
      <c r="E3779" s="33" t="s">
        <v>1867</v>
      </c>
      <c r="F3779" s="33" t="s">
        <v>1867</v>
      </c>
      <c r="G3779" s="10">
        <v>7871223.2000000002</v>
      </c>
      <c r="H3779" s="11" t="s">
        <v>1867</v>
      </c>
      <c r="I3779" s="11" t="s">
        <v>1867</v>
      </c>
      <c r="J3779" s="28">
        <v>7382264.2999999998</v>
      </c>
    </row>
    <row r="3780" spans="1:10" x14ac:dyDescent="0.25">
      <c r="A3780"/>
      <c r="B3780" s="17"/>
      <c r="C3780" s="19">
        <v>2018</v>
      </c>
      <c r="D3780" s="30" t="s">
        <v>1868</v>
      </c>
      <c r="E3780" s="10">
        <v>1711981.5</v>
      </c>
      <c r="F3780" s="10">
        <v>10427209.800000001</v>
      </c>
      <c r="G3780" s="10">
        <v>9946413.5999999996</v>
      </c>
      <c r="H3780" s="28">
        <v>9800.4</v>
      </c>
      <c r="I3780" s="28">
        <v>9462090.3000000007</v>
      </c>
      <c r="J3780" s="28">
        <v>9357147.4000000004</v>
      </c>
    </row>
    <row r="3781" spans="1:10" x14ac:dyDescent="0.25">
      <c r="A3781" s="22" t="s">
        <v>1304</v>
      </c>
      <c r="B3781" s="17" t="s">
        <v>1305</v>
      </c>
      <c r="C3781" s="19">
        <v>2013</v>
      </c>
      <c r="D3781" s="34" t="s">
        <v>1867</v>
      </c>
      <c r="E3781" s="34" t="s">
        <v>1867</v>
      </c>
      <c r="F3781" s="10">
        <v>495768.5</v>
      </c>
      <c r="G3781" s="10">
        <v>339069.7</v>
      </c>
      <c r="H3781" s="11" t="s">
        <v>147</v>
      </c>
      <c r="I3781" s="28">
        <v>303447.3</v>
      </c>
      <c r="J3781" s="28">
        <v>297906.3</v>
      </c>
    </row>
    <row r="3782" spans="1:10" x14ac:dyDescent="0.25">
      <c r="A3782"/>
      <c r="B3782" s="17"/>
      <c r="C3782" s="19">
        <v>2014</v>
      </c>
      <c r="D3782" s="30" t="s">
        <v>1868</v>
      </c>
      <c r="E3782" s="29" t="s">
        <v>1867</v>
      </c>
      <c r="F3782" s="10">
        <v>1003515.8</v>
      </c>
      <c r="G3782" s="10">
        <v>887410.10000000009</v>
      </c>
      <c r="H3782" s="11" t="s">
        <v>1867</v>
      </c>
      <c r="I3782" s="11" t="s">
        <v>1867</v>
      </c>
      <c r="J3782" s="28">
        <v>670780.9</v>
      </c>
    </row>
    <row r="3783" spans="1:10" x14ac:dyDescent="0.25">
      <c r="A3783"/>
      <c r="B3783" s="17"/>
      <c r="C3783" s="19">
        <v>2015</v>
      </c>
      <c r="D3783" s="30" t="s">
        <v>1868</v>
      </c>
      <c r="E3783" s="10">
        <v>982144.5</v>
      </c>
      <c r="F3783" s="10">
        <v>1777442.3</v>
      </c>
      <c r="G3783" s="10">
        <v>1676110.3</v>
      </c>
      <c r="H3783" s="11" t="s">
        <v>147</v>
      </c>
      <c r="I3783" s="28">
        <v>1551774</v>
      </c>
      <c r="J3783" s="28">
        <v>1544966.2</v>
      </c>
    </row>
    <row r="3784" spans="1:10" x14ac:dyDescent="0.25">
      <c r="A3784"/>
      <c r="B3784" s="17"/>
      <c r="C3784" s="19">
        <v>2016</v>
      </c>
      <c r="D3784" s="30" t="s">
        <v>1868</v>
      </c>
      <c r="E3784" s="10">
        <v>1351448.5999999999</v>
      </c>
      <c r="F3784" s="10">
        <v>2914639.5999999996</v>
      </c>
      <c r="G3784" s="10">
        <v>2775897.4000000004</v>
      </c>
      <c r="H3784" s="11" t="s">
        <v>147</v>
      </c>
      <c r="I3784" s="28">
        <v>2631609.7999999998</v>
      </c>
      <c r="J3784" s="28">
        <v>2623854.2000000002</v>
      </c>
    </row>
    <row r="3785" spans="1:10" x14ac:dyDescent="0.25">
      <c r="A3785"/>
      <c r="B3785" s="17"/>
      <c r="C3785" s="19">
        <v>2017</v>
      </c>
      <c r="D3785" s="30" t="s">
        <v>1868</v>
      </c>
      <c r="E3785" s="33" t="s">
        <v>1867</v>
      </c>
      <c r="F3785" s="10">
        <v>4634151.2</v>
      </c>
      <c r="G3785" s="10">
        <v>4486633.5</v>
      </c>
      <c r="H3785" s="11" t="s">
        <v>147</v>
      </c>
      <c r="I3785" s="33" t="s">
        <v>1867</v>
      </c>
      <c r="J3785" s="28">
        <v>4108399.9</v>
      </c>
    </row>
    <row r="3786" spans="1:10" x14ac:dyDescent="0.25">
      <c r="A3786"/>
      <c r="B3786" s="17"/>
      <c r="C3786" s="19">
        <v>2018</v>
      </c>
      <c r="D3786" s="30" t="s">
        <v>1868</v>
      </c>
      <c r="E3786" s="30" t="s">
        <v>1867</v>
      </c>
      <c r="F3786" s="30" t="s">
        <v>1867</v>
      </c>
      <c r="G3786" s="10">
        <v>6066945.5</v>
      </c>
      <c r="H3786" s="11" t="s">
        <v>1867</v>
      </c>
      <c r="I3786" s="11" t="s">
        <v>1867</v>
      </c>
      <c r="J3786" s="28">
        <v>5636829.5</v>
      </c>
    </row>
    <row r="3787" spans="1:10" x14ac:dyDescent="0.25">
      <c r="A3787" s="22" t="s">
        <v>1306</v>
      </c>
      <c r="B3787" s="17" t="s">
        <v>1307</v>
      </c>
      <c r="C3787" s="19">
        <v>2013</v>
      </c>
      <c r="D3787" s="30" t="s">
        <v>1868</v>
      </c>
      <c r="E3787" s="34" t="s">
        <v>1867</v>
      </c>
      <c r="F3787" s="34" t="s">
        <v>1867</v>
      </c>
      <c r="G3787" s="10">
        <v>573795.1</v>
      </c>
      <c r="H3787" s="11" t="s">
        <v>1867</v>
      </c>
      <c r="I3787" s="11" t="s">
        <v>1867</v>
      </c>
      <c r="J3787" s="28">
        <v>573793.9</v>
      </c>
    </row>
    <row r="3788" spans="1:10" x14ac:dyDescent="0.25">
      <c r="A3788"/>
      <c r="B3788" s="17"/>
      <c r="C3788" s="19">
        <v>2014</v>
      </c>
      <c r="D3788" s="30" t="s">
        <v>1868</v>
      </c>
      <c r="E3788" s="10">
        <v>71523.899999999994</v>
      </c>
      <c r="F3788" s="10">
        <v>1498081.6</v>
      </c>
      <c r="G3788" s="10">
        <v>1260545.7</v>
      </c>
      <c r="H3788" s="11" t="s">
        <v>147</v>
      </c>
      <c r="I3788" s="28">
        <v>1173399.3</v>
      </c>
      <c r="J3788" s="28">
        <v>1144211.2</v>
      </c>
    </row>
    <row r="3789" spans="1:10" x14ac:dyDescent="0.25">
      <c r="A3789"/>
      <c r="B3789" s="17"/>
      <c r="C3789" s="19">
        <v>2015</v>
      </c>
      <c r="D3789" s="30" t="s">
        <v>1868</v>
      </c>
      <c r="E3789" s="33" t="s">
        <v>1867</v>
      </c>
      <c r="F3789" s="33" t="s">
        <v>1867</v>
      </c>
      <c r="G3789" s="10">
        <v>2090975.1</v>
      </c>
      <c r="H3789" s="11" t="s">
        <v>1867</v>
      </c>
      <c r="I3789" s="11" t="s">
        <v>1867</v>
      </c>
      <c r="J3789" s="28">
        <v>2011810</v>
      </c>
    </row>
    <row r="3790" spans="1:10" x14ac:dyDescent="0.25">
      <c r="A3790"/>
      <c r="B3790" s="17"/>
      <c r="C3790" s="19">
        <v>2016</v>
      </c>
      <c r="D3790" s="30" t="s">
        <v>1868</v>
      </c>
      <c r="E3790" s="11" t="s">
        <v>1867</v>
      </c>
      <c r="F3790" s="33" t="s">
        <v>1867</v>
      </c>
      <c r="G3790" s="10">
        <v>2734938</v>
      </c>
      <c r="H3790" s="11" t="s">
        <v>1867</v>
      </c>
      <c r="I3790" s="11" t="s">
        <v>1867</v>
      </c>
      <c r="J3790" s="28">
        <v>2622216.2999999998</v>
      </c>
    </row>
    <row r="3791" spans="1:10" x14ac:dyDescent="0.25">
      <c r="A3791"/>
      <c r="B3791" s="17"/>
      <c r="C3791" s="19">
        <v>2017</v>
      </c>
      <c r="D3791" s="30" t="s">
        <v>1868</v>
      </c>
      <c r="E3791" s="10">
        <v>197086.8</v>
      </c>
      <c r="F3791" s="10">
        <v>3503494.7</v>
      </c>
      <c r="G3791" s="10">
        <v>3384589.6999999997</v>
      </c>
      <c r="H3791" s="11" t="s">
        <v>1867</v>
      </c>
      <c r="I3791" s="11" t="s">
        <v>1867</v>
      </c>
      <c r="J3791" s="28">
        <v>3273864.4</v>
      </c>
    </row>
    <row r="3792" spans="1:10" x14ac:dyDescent="0.25">
      <c r="A3792"/>
      <c r="B3792" s="17"/>
      <c r="C3792" s="19">
        <v>2018</v>
      </c>
      <c r="D3792" s="30" t="s">
        <v>1868</v>
      </c>
      <c r="E3792" s="30" t="s">
        <v>1867</v>
      </c>
      <c r="F3792" s="30" t="s">
        <v>1867</v>
      </c>
      <c r="G3792" s="10">
        <v>3879468.1</v>
      </c>
      <c r="H3792" s="11" t="s">
        <v>1867</v>
      </c>
      <c r="I3792" s="11" t="s">
        <v>1867</v>
      </c>
      <c r="J3792" s="28">
        <v>3720317.9</v>
      </c>
    </row>
    <row r="3793" spans="1:10" x14ac:dyDescent="0.25">
      <c r="A3793" s="18" t="s">
        <v>55</v>
      </c>
      <c r="B3793" s="17" t="s">
        <v>19</v>
      </c>
      <c r="C3793" s="19">
        <v>2013</v>
      </c>
      <c r="D3793" s="10">
        <v>114261593.5</v>
      </c>
      <c r="E3793" s="10">
        <v>58730320.600000001</v>
      </c>
      <c r="F3793" s="10">
        <v>39540819.70000001</v>
      </c>
      <c r="G3793" s="10">
        <v>19593082.199999999</v>
      </c>
      <c r="H3793" s="28">
        <v>506586.9</v>
      </c>
      <c r="I3793" s="28">
        <v>13310332.1</v>
      </c>
      <c r="J3793" s="28">
        <v>11048302.199999999</v>
      </c>
    </row>
    <row r="3794" spans="1:10" x14ac:dyDescent="0.25">
      <c r="A3794"/>
      <c r="B3794" s="17"/>
      <c r="C3794" s="19">
        <v>2014</v>
      </c>
      <c r="D3794" s="10">
        <v>105595287.09999999</v>
      </c>
      <c r="E3794" s="10">
        <v>63569922.599999994</v>
      </c>
      <c r="F3794" s="10">
        <v>48068589.799999997</v>
      </c>
      <c r="G3794" s="10">
        <v>24868057.300000001</v>
      </c>
      <c r="H3794" s="28">
        <v>734704.3</v>
      </c>
      <c r="I3794" s="28">
        <v>15747598.899999999</v>
      </c>
      <c r="J3794" s="28">
        <v>13023719</v>
      </c>
    </row>
    <row r="3795" spans="1:10" x14ac:dyDescent="0.25">
      <c r="A3795"/>
      <c r="B3795" s="17"/>
      <c r="C3795" s="19">
        <v>2015</v>
      </c>
      <c r="D3795" s="10">
        <v>146722923.5</v>
      </c>
      <c r="E3795" s="10">
        <v>95717670.400000006</v>
      </c>
      <c r="F3795" s="10">
        <v>56212107.700000003</v>
      </c>
      <c r="G3795" s="10">
        <v>29448394.300000001</v>
      </c>
      <c r="H3795" s="28">
        <v>486187.9</v>
      </c>
      <c r="I3795" s="28">
        <v>21330808.900000002</v>
      </c>
      <c r="J3795" s="28">
        <v>17544459</v>
      </c>
    </row>
    <row r="3796" spans="1:10" x14ac:dyDescent="0.25">
      <c r="A3796"/>
      <c r="B3796" s="17"/>
      <c r="C3796" s="19">
        <v>2016</v>
      </c>
      <c r="D3796" s="10">
        <v>180120059.40000001</v>
      </c>
      <c r="E3796" s="10">
        <v>118354509.5</v>
      </c>
      <c r="F3796" s="10">
        <v>75074246.5</v>
      </c>
      <c r="G3796" s="10">
        <v>42564863.100000001</v>
      </c>
      <c r="H3796" s="28">
        <v>570455.4</v>
      </c>
      <c r="I3796" s="28">
        <v>28580540.900000002</v>
      </c>
      <c r="J3796" s="28">
        <v>25344972.100000001</v>
      </c>
    </row>
    <row r="3797" spans="1:10" x14ac:dyDescent="0.25">
      <c r="A3797"/>
      <c r="B3797" s="17"/>
      <c r="C3797" s="19">
        <v>2017</v>
      </c>
      <c r="D3797" s="10">
        <v>211483821.30000001</v>
      </c>
      <c r="E3797" s="10">
        <v>135264875.80000001</v>
      </c>
      <c r="F3797" s="10">
        <v>98240664.699999988</v>
      </c>
      <c r="G3797" s="10">
        <v>53351411</v>
      </c>
      <c r="H3797" s="28">
        <v>862028.9</v>
      </c>
      <c r="I3797" s="28">
        <v>39045426.799999997</v>
      </c>
      <c r="J3797" s="28">
        <v>34412171.5</v>
      </c>
    </row>
    <row r="3798" spans="1:10" x14ac:dyDescent="0.25">
      <c r="A3798"/>
      <c r="B3798" s="17"/>
      <c r="C3798" s="19">
        <v>2018</v>
      </c>
      <c r="D3798" s="10">
        <v>243259891.09999999</v>
      </c>
      <c r="E3798" s="10">
        <v>136593719.59999999</v>
      </c>
      <c r="F3798" s="10">
        <v>130158403.8</v>
      </c>
      <c r="G3798" s="10">
        <v>70118995.599999994</v>
      </c>
      <c r="H3798" s="28">
        <v>1179686.6000000001</v>
      </c>
      <c r="I3798" s="28">
        <v>49915628.799999997</v>
      </c>
      <c r="J3798" s="28">
        <v>43298123.600000001</v>
      </c>
    </row>
    <row r="3799" spans="1:10" x14ac:dyDescent="0.25">
      <c r="A3799" s="20" t="s">
        <v>106</v>
      </c>
      <c r="B3799" s="17" t="s">
        <v>1308</v>
      </c>
      <c r="C3799" s="19">
        <v>2013</v>
      </c>
      <c r="D3799" s="10">
        <v>29667878</v>
      </c>
      <c r="E3799" s="10">
        <v>19613196.300000001</v>
      </c>
      <c r="F3799" s="10">
        <v>23319304.800000001</v>
      </c>
      <c r="G3799" s="10">
        <v>12694639.799999999</v>
      </c>
      <c r="H3799" s="28">
        <v>500896.8</v>
      </c>
      <c r="I3799" s="28">
        <v>10944029.800000001</v>
      </c>
      <c r="J3799" s="28">
        <v>8895558.5999999996</v>
      </c>
    </row>
    <row r="3800" spans="1:10" x14ac:dyDescent="0.25">
      <c r="A3800"/>
      <c r="B3800" s="17"/>
      <c r="C3800" s="19">
        <v>2014</v>
      </c>
      <c r="D3800" s="10">
        <v>31488808.100000001</v>
      </c>
      <c r="E3800" s="10">
        <v>20401383.899999999</v>
      </c>
      <c r="F3800" s="10">
        <v>28307660.400000002</v>
      </c>
      <c r="G3800" s="10">
        <v>15800896.6</v>
      </c>
      <c r="H3800" s="28">
        <v>599945.19999999995</v>
      </c>
      <c r="I3800" s="28">
        <v>12935598.600000001</v>
      </c>
      <c r="J3800" s="28">
        <v>10664165.699999999</v>
      </c>
    </row>
    <row r="3801" spans="1:10" x14ac:dyDescent="0.25">
      <c r="A3801"/>
      <c r="B3801" s="17"/>
      <c r="C3801" s="19">
        <v>2015</v>
      </c>
      <c r="D3801" s="10">
        <v>68233769.299999997</v>
      </c>
      <c r="E3801" s="10">
        <v>26910096.199999999</v>
      </c>
      <c r="F3801" s="10">
        <v>33313857.099999998</v>
      </c>
      <c r="G3801" s="10">
        <v>19723731</v>
      </c>
      <c r="H3801" s="28">
        <v>323084.90000000002</v>
      </c>
      <c r="I3801" s="28">
        <v>16417934.699999999</v>
      </c>
      <c r="J3801" s="28">
        <f>13810454.3-0.1</f>
        <v>13810454.200000001</v>
      </c>
    </row>
    <row r="3802" spans="1:10" x14ac:dyDescent="0.25">
      <c r="A3802"/>
      <c r="B3802" s="17"/>
      <c r="C3802" s="19">
        <v>2016</v>
      </c>
      <c r="D3802" s="10">
        <v>111850194.8</v>
      </c>
      <c r="E3802" s="10">
        <v>28792681.800000001</v>
      </c>
      <c r="F3802" s="10">
        <v>45409687.899999999</v>
      </c>
      <c r="G3802" s="10">
        <v>27837043.699999999</v>
      </c>
      <c r="H3802" s="28">
        <v>553681.1</v>
      </c>
      <c r="I3802" s="28">
        <v>22874280.699999999</v>
      </c>
      <c r="J3802" s="28">
        <v>19755591.5</v>
      </c>
    </row>
    <row r="3803" spans="1:10" x14ac:dyDescent="0.25">
      <c r="A3803"/>
      <c r="B3803" s="17"/>
      <c r="C3803" s="19">
        <v>2017</v>
      </c>
      <c r="D3803" s="33" t="s">
        <v>1867</v>
      </c>
      <c r="E3803" s="10">
        <v>37781010</v>
      </c>
      <c r="F3803" s="10">
        <v>60895084.200000003</v>
      </c>
      <c r="G3803" s="10">
        <v>36171847</v>
      </c>
      <c r="H3803" s="33" t="s">
        <v>1867</v>
      </c>
      <c r="I3803" s="28">
        <v>31645005.899999999</v>
      </c>
      <c r="J3803" s="28">
        <v>27203552.399999999</v>
      </c>
    </row>
    <row r="3804" spans="1:10" x14ac:dyDescent="0.25">
      <c r="A3804"/>
      <c r="B3804" s="17"/>
      <c r="C3804" s="19">
        <v>2018</v>
      </c>
      <c r="D3804" s="30" t="s">
        <v>1867</v>
      </c>
      <c r="E3804" s="10">
        <v>44063592.799999997</v>
      </c>
      <c r="F3804" s="10">
        <v>80740465.800000012</v>
      </c>
      <c r="G3804" s="10">
        <v>48029390.799999997</v>
      </c>
      <c r="H3804" s="30" t="s">
        <v>1867</v>
      </c>
      <c r="I3804" s="28">
        <v>40512057.700000003</v>
      </c>
      <c r="J3804" s="28">
        <v>34400140.100000001</v>
      </c>
    </row>
    <row r="3805" spans="1:10" x14ac:dyDescent="0.25">
      <c r="A3805" s="21" t="s">
        <v>1309</v>
      </c>
      <c r="B3805" s="17" t="s">
        <v>1310</v>
      </c>
      <c r="C3805" s="19">
        <v>2013</v>
      </c>
      <c r="D3805" s="34" t="s">
        <v>1867</v>
      </c>
      <c r="E3805" s="34" t="s">
        <v>1867</v>
      </c>
      <c r="F3805" s="34" t="s">
        <v>1867</v>
      </c>
      <c r="G3805" s="34" t="s">
        <v>1867</v>
      </c>
      <c r="H3805" s="11" t="s">
        <v>147</v>
      </c>
      <c r="I3805" s="11" t="s">
        <v>1867</v>
      </c>
      <c r="J3805" s="11" t="s">
        <v>1867</v>
      </c>
    </row>
    <row r="3806" spans="1:10" x14ac:dyDescent="0.25">
      <c r="A3806"/>
      <c r="B3806" s="17"/>
      <c r="C3806" s="19">
        <v>2014</v>
      </c>
      <c r="D3806" s="30" t="s">
        <v>1868</v>
      </c>
      <c r="E3806" s="29" t="s">
        <v>1867</v>
      </c>
      <c r="F3806" s="10">
        <v>338.9</v>
      </c>
      <c r="G3806" s="10">
        <v>338.9</v>
      </c>
      <c r="H3806" s="11" t="s">
        <v>147</v>
      </c>
      <c r="I3806" s="11" t="s">
        <v>1867</v>
      </c>
      <c r="J3806" s="11" t="s">
        <v>1867</v>
      </c>
    </row>
    <row r="3807" spans="1:10" x14ac:dyDescent="0.25">
      <c r="A3807"/>
      <c r="B3807" s="17"/>
      <c r="C3807" s="19">
        <v>2015</v>
      </c>
      <c r="D3807" s="30" t="s">
        <v>1868</v>
      </c>
      <c r="E3807" s="33" t="s">
        <v>1867</v>
      </c>
      <c r="F3807" s="10">
        <v>9880.7000000000007</v>
      </c>
      <c r="G3807" s="10">
        <v>9880.7000000000007</v>
      </c>
      <c r="H3807" s="11" t="s">
        <v>147</v>
      </c>
      <c r="I3807" s="11" t="s">
        <v>1867</v>
      </c>
      <c r="J3807" s="11" t="s">
        <v>1867</v>
      </c>
    </row>
    <row r="3808" spans="1:10" x14ac:dyDescent="0.25">
      <c r="A3808"/>
      <c r="B3808" s="17"/>
      <c r="C3808" s="19">
        <v>2016</v>
      </c>
      <c r="D3808" s="30" t="s">
        <v>1868</v>
      </c>
      <c r="E3808" s="30" t="s">
        <v>1868</v>
      </c>
      <c r="F3808" s="10">
        <v>3770.1000000000004</v>
      </c>
      <c r="G3808" s="10">
        <v>3770.1000000000004</v>
      </c>
      <c r="H3808" s="11" t="s">
        <v>147</v>
      </c>
      <c r="I3808" s="11" t="s">
        <v>1867</v>
      </c>
      <c r="J3808" s="11" t="s">
        <v>1867</v>
      </c>
    </row>
    <row r="3809" spans="1:10" x14ac:dyDescent="0.25">
      <c r="A3809"/>
      <c r="B3809" s="17"/>
      <c r="C3809" s="19">
        <v>2017</v>
      </c>
      <c r="D3809" s="30" t="s">
        <v>1868</v>
      </c>
      <c r="E3809" s="33" t="s">
        <v>1867</v>
      </c>
      <c r="F3809" s="10">
        <v>1073.8</v>
      </c>
      <c r="G3809" s="10">
        <v>1073.8</v>
      </c>
      <c r="H3809" s="11" t="s">
        <v>147</v>
      </c>
      <c r="I3809" s="33" t="s">
        <v>1867</v>
      </c>
      <c r="J3809" s="33" t="s">
        <v>1867</v>
      </c>
    </row>
    <row r="3810" spans="1:10" x14ac:dyDescent="0.25">
      <c r="A3810"/>
      <c r="B3810" s="17"/>
      <c r="C3810" s="19">
        <v>2018</v>
      </c>
      <c r="D3810" s="30" t="s">
        <v>1868</v>
      </c>
      <c r="E3810" s="30" t="s">
        <v>1868</v>
      </c>
      <c r="F3810" s="10">
        <v>238.7</v>
      </c>
      <c r="G3810" s="10">
        <v>238.7</v>
      </c>
      <c r="H3810" s="11" t="s">
        <v>147</v>
      </c>
      <c r="I3810" s="11" t="s">
        <v>1867</v>
      </c>
      <c r="J3810" s="11" t="s">
        <v>1867</v>
      </c>
    </row>
    <row r="3811" spans="1:10" x14ac:dyDescent="0.25">
      <c r="A3811" s="22" t="s">
        <v>1309</v>
      </c>
      <c r="B3811" s="17" t="s">
        <v>1311</v>
      </c>
      <c r="C3811" s="19">
        <v>2013</v>
      </c>
      <c r="D3811" s="34" t="s">
        <v>1867</v>
      </c>
      <c r="E3811" s="34" t="s">
        <v>1867</v>
      </c>
      <c r="F3811" s="34" t="s">
        <v>1867</v>
      </c>
      <c r="G3811" s="34" t="s">
        <v>1867</v>
      </c>
      <c r="H3811" s="11" t="s">
        <v>147</v>
      </c>
      <c r="I3811" s="11" t="s">
        <v>1867</v>
      </c>
      <c r="J3811" s="11" t="s">
        <v>1867</v>
      </c>
    </row>
    <row r="3812" spans="1:10" x14ac:dyDescent="0.25">
      <c r="A3812"/>
      <c r="B3812" s="17"/>
      <c r="C3812" s="19">
        <v>2014</v>
      </c>
      <c r="D3812" s="30" t="s">
        <v>1868</v>
      </c>
      <c r="E3812" s="29" t="s">
        <v>1867</v>
      </c>
      <c r="F3812" s="10">
        <v>338.9</v>
      </c>
      <c r="G3812" s="10">
        <v>338.9</v>
      </c>
      <c r="H3812" s="11" t="s">
        <v>147</v>
      </c>
      <c r="I3812" s="11" t="s">
        <v>1867</v>
      </c>
      <c r="J3812" s="11" t="s">
        <v>1867</v>
      </c>
    </row>
    <row r="3813" spans="1:10" x14ac:dyDescent="0.25">
      <c r="A3813"/>
      <c r="B3813" s="17"/>
      <c r="C3813" s="19">
        <v>2015</v>
      </c>
      <c r="D3813" s="30" t="s">
        <v>1868</v>
      </c>
      <c r="E3813" s="33" t="s">
        <v>1867</v>
      </c>
      <c r="F3813" s="10">
        <v>9880.7000000000007</v>
      </c>
      <c r="G3813" s="10">
        <v>9880.7000000000007</v>
      </c>
      <c r="H3813" s="11" t="s">
        <v>147</v>
      </c>
      <c r="I3813" s="11" t="s">
        <v>1867</v>
      </c>
      <c r="J3813" s="11" t="s">
        <v>1867</v>
      </c>
    </row>
    <row r="3814" spans="1:10" x14ac:dyDescent="0.25">
      <c r="A3814"/>
      <c r="B3814" s="17"/>
      <c r="C3814" s="19">
        <v>2016</v>
      </c>
      <c r="D3814" s="30" t="s">
        <v>1868</v>
      </c>
      <c r="E3814" s="30" t="s">
        <v>1868</v>
      </c>
      <c r="F3814" s="10">
        <v>3770.1000000000004</v>
      </c>
      <c r="G3814" s="10">
        <v>3770.1000000000004</v>
      </c>
      <c r="H3814" s="11" t="s">
        <v>147</v>
      </c>
      <c r="I3814" s="11" t="s">
        <v>1867</v>
      </c>
      <c r="J3814" s="11" t="s">
        <v>1867</v>
      </c>
    </row>
    <row r="3815" spans="1:10" x14ac:dyDescent="0.25">
      <c r="A3815"/>
      <c r="B3815" s="17"/>
      <c r="C3815" s="19">
        <v>2017</v>
      </c>
      <c r="D3815" s="30" t="s">
        <v>1868</v>
      </c>
      <c r="E3815" s="33" t="s">
        <v>1867</v>
      </c>
      <c r="F3815" s="10">
        <v>1073.8</v>
      </c>
      <c r="G3815" s="10">
        <v>1073.8</v>
      </c>
      <c r="H3815" s="11" t="s">
        <v>147</v>
      </c>
      <c r="I3815" s="33" t="s">
        <v>1867</v>
      </c>
      <c r="J3815" s="33" t="s">
        <v>1867</v>
      </c>
    </row>
    <row r="3816" spans="1:10" x14ac:dyDescent="0.25">
      <c r="A3816"/>
      <c r="B3816" s="17"/>
      <c r="C3816" s="19">
        <v>2018</v>
      </c>
      <c r="D3816" s="30" t="s">
        <v>1868</v>
      </c>
      <c r="E3816" s="30" t="s">
        <v>1868</v>
      </c>
      <c r="F3816" s="10">
        <v>238.7</v>
      </c>
      <c r="G3816" s="10">
        <v>238.7</v>
      </c>
      <c r="H3816" s="11" t="s">
        <v>147</v>
      </c>
      <c r="I3816" s="11" t="s">
        <v>1867</v>
      </c>
      <c r="J3816" s="11" t="s">
        <v>1867</v>
      </c>
    </row>
    <row r="3817" spans="1:10" x14ac:dyDescent="0.25">
      <c r="A3817" s="21" t="s">
        <v>1312</v>
      </c>
      <c r="B3817" s="17" t="s">
        <v>1313</v>
      </c>
      <c r="C3817" s="19">
        <v>2013</v>
      </c>
      <c r="D3817" s="34" t="s">
        <v>1867</v>
      </c>
      <c r="E3817" s="34" t="s">
        <v>1867</v>
      </c>
      <c r="F3817" s="34" t="s">
        <v>1867</v>
      </c>
      <c r="G3817" s="34" t="s">
        <v>1867</v>
      </c>
      <c r="H3817" s="11" t="s">
        <v>147</v>
      </c>
      <c r="I3817" s="11" t="s">
        <v>1867</v>
      </c>
      <c r="J3817" s="28">
        <v>6053.6</v>
      </c>
    </row>
    <row r="3818" spans="1:10" x14ac:dyDescent="0.25">
      <c r="A3818"/>
      <c r="B3818" s="17"/>
      <c r="C3818" s="19">
        <v>2014</v>
      </c>
      <c r="D3818" s="29" t="s">
        <v>1867</v>
      </c>
      <c r="E3818" s="29" t="s">
        <v>1867</v>
      </c>
      <c r="F3818" s="10">
        <v>976519.2</v>
      </c>
      <c r="G3818" s="10">
        <v>128025.29999999999</v>
      </c>
      <c r="H3818" s="11" t="s">
        <v>147</v>
      </c>
      <c r="I3818" s="29" t="s">
        <v>1867</v>
      </c>
      <c r="J3818" s="29" t="s">
        <v>1867</v>
      </c>
    </row>
    <row r="3819" spans="1:10" x14ac:dyDescent="0.25">
      <c r="A3819"/>
      <c r="B3819" s="17"/>
      <c r="C3819" s="19">
        <v>2015</v>
      </c>
      <c r="D3819" s="33" t="s">
        <v>1867</v>
      </c>
      <c r="E3819" s="33" t="s">
        <v>1867</v>
      </c>
      <c r="F3819" s="10">
        <v>1139995.8</v>
      </c>
      <c r="G3819" s="10">
        <v>289769.8</v>
      </c>
      <c r="H3819" s="11" t="s">
        <v>147</v>
      </c>
      <c r="I3819" s="33" t="s">
        <v>1867</v>
      </c>
      <c r="J3819" s="28">
        <f>4963.2-0.1</f>
        <v>4963.0999999999995</v>
      </c>
    </row>
    <row r="3820" spans="1:10" x14ac:dyDescent="0.25">
      <c r="A3820"/>
      <c r="B3820" s="17"/>
      <c r="C3820" s="19">
        <v>2016</v>
      </c>
      <c r="D3820" s="33" t="s">
        <v>1867</v>
      </c>
      <c r="E3820" s="10">
        <v>1378579.2</v>
      </c>
      <c r="F3820" s="10">
        <v>1412943.7000000002</v>
      </c>
      <c r="G3820" s="10">
        <v>272756.40000000002</v>
      </c>
      <c r="H3820" s="11" t="s">
        <v>147</v>
      </c>
      <c r="I3820" s="28">
        <v>16131</v>
      </c>
      <c r="J3820" s="28">
        <v>12034.3</v>
      </c>
    </row>
    <row r="3821" spans="1:10" x14ac:dyDescent="0.25">
      <c r="A3821"/>
      <c r="B3821" s="17"/>
      <c r="C3821" s="19">
        <v>2017</v>
      </c>
      <c r="D3821" s="33" t="s">
        <v>1867</v>
      </c>
      <c r="E3821" s="10">
        <v>2882630.3</v>
      </c>
      <c r="F3821" s="10">
        <v>2211874.7000000002</v>
      </c>
      <c r="G3821" s="10">
        <v>314211.40000000002</v>
      </c>
      <c r="H3821" s="11" t="s">
        <v>147</v>
      </c>
      <c r="I3821" s="33" t="s">
        <v>1867</v>
      </c>
      <c r="J3821" s="33" t="s">
        <v>1867</v>
      </c>
    </row>
    <row r="3822" spans="1:10" x14ac:dyDescent="0.25">
      <c r="A3822"/>
      <c r="B3822" s="17"/>
      <c r="C3822" s="19">
        <v>2018</v>
      </c>
      <c r="D3822" s="30" t="s">
        <v>1867</v>
      </c>
      <c r="E3822" s="30" t="s">
        <v>1867</v>
      </c>
      <c r="F3822" s="30" t="s">
        <v>1867</v>
      </c>
      <c r="G3822" s="10">
        <v>662650.9</v>
      </c>
      <c r="H3822" s="11" t="s">
        <v>147</v>
      </c>
      <c r="I3822" s="33" t="s">
        <v>1867</v>
      </c>
      <c r="J3822" s="28">
        <v>20292.099999999999</v>
      </c>
    </row>
    <row r="3823" spans="1:10" x14ac:dyDescent="0.25">
      <c r="A3823" s="22" t="s">
        <v>1312</v>
      </c>
      <c r="B3823" s="17" t="s">
        <v>1314</v>
      </c>
      <c r="C3823" s="19">
        <v>2013</v>
      </c>
      <c r="D3823" s="34" t="s">
        <v>1867</v>
      </c>
      <c r="E3823" s="34" t="s">
        <v>1867</v>
      </c>
      <c r="F3823" s="34" t="s">
        <v>1867</v>
      </c>
      <c r="G3823" s="34" t="s">
        <v>1867</v>
      </c>
      <c r="H3823" s="11" t="s">
        <v>147</v>
      </c>
      <c r="I3823" s="11" t="s">
        <v>1867</v>
      </c>
      <c r="J3823" s="28">
        <v>6053.6</v>
      </c>
    </row>
    <row r="3824" spans="1:10" x14ac:dyDescent="0.25">
      <c r="A3824"/>
      <c r="B3824" s="17"/>
      <c r="C3824" s="19">
        <v>2014</v>
      </c>
      <c r="D3824" s="29" t="s">
        <v>1867</v>
      </c>
      <c r="E3824" s="29" t="s">
        <v>1867</v>
      </c>
      <c r="F3824" s="10">
        <v>976519.2</v>
      </c>
      <c r="G3824" s="10">
        <v>128025.29999999999</v>
      </c>
      <c r="H3824" s="11" t="s">
        <v>147</v>
      </c>
      <c r="I3824" s="29" t="s">
        <v>1867</v>
      </c>
      <c r="J3824" s="29" t="s">
        <v>1867</v>
      </c>
    </row>
    <row r="3825" spans="1:10" x14ac:dyDescent="0.25">
      <c r="A3825"/>
      <c r="B3825" s="17"/>
      <c r="C3825" s="19">
        <v>2015</v>
      </c>
      <c r="D3825" s="33" t="s">
        <v>1867</v>
      </c>
      <c r="E3825" s="33" t="s">
        <v>1867</v>
      </c>
      <c r="F3825" s="10">
        <v>1139995.8</v>
      </c>
      <c r="G3825" s="10">
        <v>289769.8</v>
      </c>
      <c r="H3825" s="11" t="s">
        <v>147</v>
      </c>
      <c r="I3825" s="33" t="s">
        <v>1867</v>
      </c>
      <c r="J3825" s="28">
        <f>4963.2-0.1</f>
        <v>4963.0999999999995</v>
      </c>
    </row>
    <row r="3826" spans="1:10" x14ac:dyDescent="0.25">
      <c r="A3826"/>
      <c r="B3826" s="17"/>
      <c r="C3826" s="19">
        <v>2016</v>
      </c>
      <c r="D3826" s="33" t="s">
        <v>1867</v>
      </c>
      <c r="E3826" s="10">
        <v>1378579.2</v>
      </c>
      <c r="F3826" s="10">
        <v>1412943.7000000002</v>
      </c>
      <c r="G3826" s="10">
        <v>272756.40000000002</v>
      </c>
      <c r="H3826" s="11" t="s">
        <v>147</v>
      </c>
      <c r="I3826" s="28">
        <v>16131</v>
      </c>
      <c r="J3826" s="28">
        <v>12034.3</v>
      </c>
    </row>
    <row r="3827" spans="1:10" x14ac:dyDescent="0.25">
      <c r="A3827"/>
      <c r="B3827" s="17"/>
      <c r="C3827" s="19">
        <v>2017</v>
      </c>
      <c r="D3827" s="33" t="s">
        <v>1867</v>
      </c>
      <c r="E3827" s="10">
        <v>2882630.3</v>
      </c>
      <c r="F3827" s="10">
        <v>2211874.7000000002</v>
      </c>
      <c r="G3827" s="10">
        <v>314211.40000000002</v>
      </c>
      <c r="H3827" s="11" t="s">
        <v>147</v>
      </c>
      <c r="I3827" s="33" t="s">
        <v>1867</v>
      </c>
      <c r="J3827" s="33" t="s">
        <v>1867</v>
      </c>
    </row>
    <row r="3828" spans="1:10" x14ac:dyDescent="0.25">
      <c r="A3828"/>
      <c r="B3828" s="17"/>
      <c r="C3828" s="19">
        <v>2018</v>
      </c>
      <c r="D3828" s="30" t="s">
        <v>1867</v>
      </c>
      <c r="E3828" s="30" t="s">
        <v>1867</v>
      </c>
      <c r="F3828" s="30" t="s">
        <v>1867</v>
      </c>
      <c r="G3828" s="10">
        <v>662650.9</v>
      </c>
      <c r="H3828" s="11" t="s">
        <v>147</v>
      </c>
      <c r="I3828" s="33" t="s">
        <v>1867</v>
      </c>
      <c r="J3828" s="28">
        <v>20292.099999999999</v>
      </c>
    </row>
    <row r="3829" spans="1:10" x14ac:dyDescent="0.25">
      <c r="A3829" s="21" t="s">
        <v>1315</v>
      </c>
      <c r="B3829" s="17" t="s">
        <v>1316</v>
      </c>
      <c r="C3829" s="19">
        <v>2013</v>
      </c>
      <c r="D3829" s="34" t="s">
        <v>1867</v>
      </c>
      <c r="E3829" s="10">
        <v>6018164.7999999998</v>
      </c>
      <c r="F3829" s="10">
        <v>4191772.4</v>
      </c>
      <c r="G3829" s="10">
        <v>2632108.4</v>
      </c>
      <c r="H3829" s="34" t="s">
        <v>1867</v>
      </c>
      <c r="I3829" s="28">
        <v>2631567</v>
      </c>
      <c r="J3829" s="28">
        <v>2229951</v>
      </c>
    </row>
    <row r="3830" spans="1:10" x14ac:dyDescent="0.25">
      <c r="A3830"/>
      <c r="B3830" s="17"/>
      <c r="C3830" s="19">
        <v>2014</v>
      </c>
      <c r="D3830" s="29" t="s">
        <v>1867</v>
      </c>
      <c r="E3830" s="10">
        <v>5287006.4000000004</v>
      </c>
      <c r="F3830" s="10">
        <v>3995237.9999999995</v>
      </c>
      <c r="G3830" s="10">
        <v>2515739.5</v>
      </c>
      <c r="H3830" s="29" t="s">
        <v>1867</v>
      </c>
      <c r="I3830" s="28">
        <v>2465412.5999999996</v>
      </c>
      <c r="J3830" s="28">
        <v>2176510.9</v>
      </c>
    </row>
    <row r="3831" spans="1:10" x14ac:dyDescent="0.25">
      <c r="A3831"/>
      <c r="B3831" s="17"/>
      <c r="C3831" s="19">
        <v>2015</v>
      </c>
      <c r="D3831" s="33" t="s">
        <v>1867</v>
      </c>
      <c r="E3831" s="10">
        <v>6312549.5999999996</v>
      </c>
      <c r="F3831" s="10">
        <v>4198446.8</v>
      </c>
      <c r="G3831" s="10">
        <v>2717704</v>
      </c>
      <c r="H3831" s="33" t="s">
        <v>1867</v>
      </c>
      <c r="I3831" s="28">
        <v>2696391</v>
      </c>
      <c r="J3831" s="28">
        <v>2344922.7999999998</v>
      </c>
    </row>
    <row r="3832" spans="1:10" x14ac:dyDescent="0.25">
      <c r="A3832"/>
      <c r="B3832" s="17"/>
      <c r="C3832" s="19">
        <v>2016</v>
      </c>
      <c r="D3832" s="33" t="s">
        <v>1867</v>
      </c>
      <c r="E3832" s="10">
        <v>6979301.7000000002</v>
      </c>
      <c r="F3832" s="10">
        <v>5147608</v>
      </c>
      <c r="G3832" s="10">
        <v>3604421.6999999997</v>
      </c>
      <c r="H3832" s="33" t="s">
        <v>1867</v>
      </c>
      <c r="I3832" s="28">
        <v>3497082.7</v>
      </c>
      <c r="J3832" s="28">
        <v>3094897.9</v>
      </c>
    </row>
    <row r="3833" spans="1:10" x14ac:dyDescent="0.25">
      <c r="A3833"/>
      <c r="B3833" s="17"/>
      <c r="C3833" s="19">
        <v>2017</v>
      </c>
      <c r="D3833" s="33" t="s">
        <v>1867</v>
      </c>
      <c r="E3833" s="10">
        <v>9580399.4000000004</v>
      </c>
      <c r="F3833" s="10">
        <v>6717708.5999999996</v>
      </c>
      <c r="G3833" s="10">
        <v>4779530.1999999993</v>
      </c>
      <c r="H3833" s="33" t="s">
        <v>1867</v>
      </c>
      <c r="I3833" s="28">
        <v>4879933.7</v>
      </c>
      <c r="J3833" s="28">
        <v>4290840.5999999996</v>
      </c>
    </row>
    <row r="3834" spans="1:10" x14ac:dyDescent="0.25">
      <c r="A3834"/>
      <c r="B3834" s="17"/>
      <c r="C3834" s="19">
        <v>2018</v>
      </c>
      <c r="D3834" s="30" t="s">
        <v>1867</v>
      </c>
      <c r="E3834" s="10">
        <v>11175675.300000001</v>
      </c>
      <c r="F3834" s="10">
        <v>8717888.8000000007</v>
      </c>
      <c r="G3834" s="10">
        <v>5968622.0999999996</v>
      </c>
      <c r="H3834" s="30" t="s">
        <v>1867</v>
      </c>
      <c r="I3834" s="28">
        <v>5989032.2000000002</v>
      </c>
      <c r="J3834" s="28">
        <v>5182808.0999999996</v>
      </c>
    </row>
    <row r="3835" spans="1:10" x14ac:dyDescent="0.25">
      <c r="A3835" s="22" t="s">
        <v>1317</v>
      </c>
      <c r="B3835" s="17" t="s">
        <v>1318</v>
      </c>
      <c r="C3835" s="19">
        <v>2013</v>
      </c>
      <c r="D3835" s="34" t="s">
        <v>1867</v>
      </c>
      <c r="E3835" s="10">
        <v>4955302.9000000004</v>
      </c>
      <c r="F3835" s="10">
        <v>2270480.2000000002</v>
      </c>
      <c r="G3835" s="10">
        <v>1255198.3999999999</v>
      </c>
      <c r="H3835" s="34" t="s">
        <v>1867</v>
      </c>
      <c r="I3835" s="28">
        <v>1333691</v>
      </c>
      <c r="J3835" s="28">
        <v>1062360.2</v>
      </c>
    </row>
    <row r="3836" spans="1:10" x14ac:dyDescent="0.25">
      <c r="A3836"/>
      <c r="B3836" s="17"/>
      <c r="C3836" s="19">
        <v>2014</v>
      </c>
      <c r="D3836" s="29" t="s">
        <v>1867</v>
      </c>
      <c r="E3836" s="29" t="s">
        <v>1867</v>
      </c>
      <c r="F3836" s="10">
        <v>2128029.7000000002</v>
      </c>
      <c r="G3836" s="10">
        <v>1268752.6000000001</v>
      </c>
      <c r="H3836" s="11" t="s">
        <v>1867</v>
      </c>
      <c r="I3836" s="11" t="s">
        <v>1867</v>
      </c>
      <c r="J3836" s="28">
        <v>1142917</v>
      </c>
    </row>
    <row r="3837" spans="1:10" x14ac:dyDescent="0.25">
      <c r="A3837"/>
      <c r="B3837" s="17"/>
      <c r="C3837" s="19">
        <v>2015</v>
      </c>
      <c r="D3837" s="33" t="s">
        <v>1867</v>
      </c>
      <c r="E3837" s="10">
        <v>5212174.3</v>
      </c>
      <c r="F3837" s="10">
        <v>2143896.6</v>
      </c>
      <c r="G3837" s="10">
        <v>1244564.0999999999</v>
      </c>
      <c r="H3837" s="28">
        <v>95919.2</v>
      </c>
      <c r="I3837" s="28">
        <v>1343719</v>
      </c>
      <c r="J3837" s="28">
        <v>1103821.8999999999</v>
      </c>
    </row>
    <row r="3838" spans="1:10" x14ac:dyDescent="0.25">
      <c r="A3838"/>
      <c r="B3838" s="17"/>
      <c r="C3838" s="19">
        <v>2016</v>
      </c>
      <c r="D3838" s="33" t="s">
        <v>1867</v>
      </c>
      <c r="E3838" s="10">
        <v>5755779.3000000007</v>
      </c>
      <c r="F3838" s="10">
        <v>2311239.5</v>
      </c>
      <c r="G3838" s="10">
        <v>1410950.9</v>
      </c>
      <c r="H3838" s="28">
        <v>106669.5</v>
      </c>
      <c r="I3838" s="28">
        <v>1581104.9</v>
      </c>
      <c r="J3838" s="28">
        <v>1300878.5</v>
      </c>
    </row>
    <row r="3839" spans="1:10" x14ac:dyDescent="0.25">
      <c r="A3839"/>
      <c r="B3839" s="17"/>
      <c r="C3839" s="19">
        <v>2017</v>
      </c>
      <c r="D3839" s="33" t="s">
        <v>1867</v>
      </c>
      <c r="E3839" s="10">
        <v>7751094.1000000006</v>
      </c>
      <c r="F3839" s="10">
        <v>2969778.3</v>
      </c>
      <c r="G3839" s="10">
        <v>1884571.1</v>
      </c>
      <c r="H3839" s="33" t="s">
        <v>1867</v>
      </c>
      <c r="I3839" s="28">
        <v>2084593</v>
      </c>
      <c r="J3839" s="28">
        <v>1708957.8</v>
      </c>
    </row>
    <row r="3840" spans="1:10" x14ac:dyDescent="0.25">
      <c r="A3840"/>
      <c r="B3840" s="17"/>
      <c r="C3840" s="19">
        <v>2018</v>
      </c>
      <c r="D3840" s="30" t="s">
        <v>1867</v>
      </c>
      <c r="E3840" s="10">
        <v>9345377.1999999993</v>
      </c>
      <c r="F3840" s="10">
        <v>3891660.9</v>
      </c>
      <c r="G3840" s="10">
        <v>2316636.6</v>
      </c>
      <c r="H3840" s="30" t="s">
        <v>1867</v>
      </c>
      <c r="I3840" s="28">
        <v>2562269.9</v>
      </c>
      <c r="J3840" s="28">
        <v>2008370.1</v>
      </c>
    </row>
    <row r="3841" spans="1:10" x14ac:dyDescent="0.25">
      <c r="A3841" s="22" t="s">
        <v>1319</v>
      </c>
      <c r="B3841" s="17" t="s">
        <v>1320</v>
      </c>
      <c r="C3841" s="19">
        <v>2013</v>
      </c>
      <c r="D3841" s="30" t="s">
        <v>1868</v>
      </c>
      <c r="E3841" s="34" t="s">
        <v>1867</v>
      </c>
      <c r="F3841" s="34" t="s">
        <v>1867</v>
      </c>
      <c r="G3841" s="10">
        <v>544868</v>
      </c>
      <c r="H3841" s="11" t="s">
        <v>1867</v>
      </c>
      <c r="I3841" s="11" t="s">
        <v>1867</v>
      </c>
      <c r="J3841" s="28">
        <v>513392.1</v>
      </c>
    </row>
    <row r="3842" spans="1:10" x14ac:dyDescent="0.25">
      <c r="A3842"/>
      <c r="B3842" s="17"/>
      <c r="C3842" s="19">
        <v>2014</v>
      </c>
      <c r="D3842" s="30" t="s">
        <v>1868</v>
      </c>
      <c r="E3842" s="10">
        <v>43346.1</v>
      </c>
      <c r="F3842" s="10">
        <v>436703.2</v>
      </c>
      <c r="G3842" s="10">
        <v>412061.3</v>
      </c>
      <c r="H3842" s="11" t="s">
        <v>1867</v>
      </c>
      <c r="I3842" s="11" t="s">
        <v>1867</v>
      </c>
      <c r="J3842" s="28">
        <v>392308.3</v>
      </c>
    </row>
    <row r="3843" spans="1:10" x14ac:dyDescent="0.25">
      <c r="A3843"/>
      <c r="B3843" s="17"/>
      <c r="C3843" s="19">
        <v>2015</v>
      </c>
      <c r="D3843" s="30" t="s">
        <v>1868</v>
      </c>
      <c r="E3843" s="10">
        <v>9650</v>
      </c>
      <c r="F3843" s="10">
        <v>503800.9</v>
      </c>
      <c r="G3843" s="11" t="s">
        <v>1867</v>
      </c>
      <c r="H3843" s="11" t="s">
        <v>1867</v>
      </c>
      <c r="I3843" s="11" t="s">
        <v>1867</v>
      </c>
      <c r="J3843" s="11" t="s">
        <v>1867</v>
      </c>
    </row>
    <row r="3844" spans="1:10" x14ac:dyDescent="0.25">
      <c r="A3844"/>
      <c r="B3844" s="17"/>
      <c r="C3844" s="19">
        <v>2016</v>
      </c>
      <c r="D3844" s="30" t="s">
        <v>1868</v>
      </c>
      <c r="E3844" s="10">
        <v>2174.3000000000002</v>
      </c>
      <c r="F3844" s="10">
        <v>778367.3</v>
      </c>
      <c r="G3844" s="10">
        <v>718174.39999999991</v>
      </c>
      <c r="H3844" s="11" t="s">
        <v>147</v>
      </c>
      <c r="I3844" s="33" t="s">
        <v>1867</v>
      </c>
      <c r="J3844" s="28">
        <v>602673.19999999995</v>
      </c>
    </row>
    <row r="3845" spans="1:10" x14ac:dyDescent="0.25">
      <c r="A3845"/>
      <c r="B3845" s="17"/>
      <c r="C3845" s="19">
        <v>2017</v>
      </c>
      <c r="D3845" s="30" t="s">
        <v>1868</v>
      </c>
      <c r="E3845" s="10">
        <v>59261.4</v>
      </c>
      <c r="F3845" s="10">
        <v>966894.20000000007</v>
      </c>
      <c r="G3845" s="10">
        <v>922865</v>
      </c>
      <c r="H3845" s="11" t="s">
        <v>147</v>
      </c>
      <c r="I3845" s="28">
        <v>875729.4</v>
      </c>
      <c r="J3845" s="28">
        <v>862469.4</v>
      </c>
    </row>
    <row r="3846" spans="1:10" x14ac:dyDescent="0.25">
      <c r="A3846"/>
      <c r="B3846" s="17"/>
      <c r="C3846" s="19">
        <v>2018</v>
      </c>
      <c r="D3846" s="30" t="s">
        <v>1868</v>
      </c>
      <c r="E3846" s="10">
        <v>44596.5</v>
      </c>
      <c r="F3846" s="10">
        <v>1096199.5</v>
      </c>
      <c r="G3846" s="10">
        <v>1031721.1</v>
      </c>
      <c r="H3846" s="11" t="s">
        <v>147</v>
      </c>
      <c r="I3846" s="28">
        <v>960210.4</v>
      </c>
      <c r="J3846" s="28">
        <v>942043.7</v>
      </c>
    </row>
    <row r="3847" spans="1:10" x14ac:dyDescent="0.25">
      <c r="A3847" s="22" t="s">
        <v>1321</v>
      </c>
      <c r="B3847" s="17" t="s">
        <v>1322</v>
      </c>
      <c r="C3847" s="19">
        <v>2013</v>
      </c>
      <c r="D3847" s="30" t="s">
        <v>1868</v>
      </c>
      <c r="E3847" s="34" t="s">
        <v>1867</v>
      </c>
      <c r="F3847" s="34" t="s">
        <v>1867</v>
      </c>
      <c r="G3847" s="10">
        <v>832042</v>
      </c>
      <c r="H3847" s="11" t="s">
        <v>1867</v>
      </c>
      <c r="I3847" s="11" t="s">
        <v>1867</v>
      </c>
      <c r="J3847" s="28">
        <v>654198.69999999995</v>
      </c>
    </row>
    <row r="3848" spans="1:10" x14ac:dyDescent="0.25">
      <c r="A3848"/>
      <c r="B3848" s="17"/>
      <c r="C3848" s="19">
        <v>2014</v>
      </c>
      <c r="D3848" s="30" t="s">
        <v>1868</v>
      </c>
      <c r="E3848" s="29" t="s">
        <v>1867</v>
      </c>
      <c r="F3848" s="10">
        <v>1430505.1</v>
      </c>
      <c r="G3848" s="10">
        <v>834925.6</v>
      </c>
      <c r="H3848" s="11" t="s">
        <v>1867</v>
      </c>
      <c r="I3848" s="11" t="s">
        <v>1867</v>
      </c>
      <c r="J3848" s="28">
        <v>641285.6</v>
      </c>
    </row>
    <row r="3849" spans="1:10" x14ac:dyDescent="0.25">
      <c r="A3849"/>
      <c r="B3849" s="17"/>
      <c r="C3849" s="19">
        <v>2015</v>
      </c>
      <c r="D3849" s="30" t="s">
        <v>1868</v>
      </c>
      <c r="E3849" s="33" t="s">
        <v>1867</v>
      </c>
      <c r="F3849" s="33" t="s">
        <v>1867</v>
      </c>
      <c r="G3849" s="11" t="s">
        <v>1867</v>
      </c>
      <c r="H3849" s="11" t="s">
        <v>1867</v>
      </c>
      <c r="I3849" s="11" t="s">
        <v>1867</v>
      </c>
      <c r="J3849" s="11" t="s">
        <v>1867</v>
      </c>
    </row>
    <row r="3850" spans="1:10" x14ac:dyDescent="0.25">
      <c r="A3850"/>
      <c r="B3850" s="17"/>
      <c r="C3850" s="19">
        <v>2016</v>
      </c>
      <c r="D3850" s="30" t="s">
        <v>1868</v>
      </c>
      <c r="E3850" s="10">
        <v>1221348.1000000001</v>
      </c>
      <c r="F3850" s="10">
        <v>2058001.2000000002</v>
      </c>
      <c r="G3850" s="10">
        <v>1475296.4</v>
      </c>
      <c r="H3850" s="28">
        <v>23315.9</v>
      </c>
      <c r="I3850" s="28">
        <v>1305638.3</v>
      </c>
      <c r="J3850" s="28">
        <v>1191346.2</v>
      </c>
    </row>
    <row r="3851" spans="1:10" x14ac:dyDescent="0.25">
      <c r="A3851"/>
      <c r="B3851" s="17"/>
      <c r="C3851" s="19">
        <v>2017</v>
      </c>
      <c r="D3851" s="30" t="s">
        <v>1868</v>
      </c>
      <c r="E3851" s="10">
        <v>1770043.9000000001</v>
      </c>
      <c r="F3851" s="10">
        <v>2781036.1</v>
      </c>
      <c r="G3851" s="10">
        <v>1972094.0999999999</v>
      </c>
      <c r="H3851" s="28">
        <v>37147.300000000003</v>
      </c>
      <c r="I3851" s="28">
        <v>1919611.3</v>
      </c>
      <c r="J3851" s="28">
        <v>1719413.4</v>
      </c>
    </row>
    <row r="3852" spans="1:10" x14ac:dyDescent="0.25">
      <c r="A3852"/>
      <c r="B3852" s="17"/>
      <c r="C3852" s="19">
        <v>2018</v>
      </c>
      <c r="D3852" s="30" t="s">
        <v>1868</v>
      </c>
      <c r="E3852" s="10">
        <v>1785701.5999999999</v>
      </c>
      <c r="F3852" s="10">
        <v>3730028.4</v>
      </c>
      <c r="G3852" s="10">
        <v>2620264.4</v>
      </c>
      <c r="H3852" s="28">
        <v>61003.4</v>
      </c>
      <c r="I3852" s="28">
        <v>2466551.9</v>
      </c>
      <c r="J3852" s="28">
        <v>2232394.2999999998</v>
      </c>
    </row>
    <row r="3853" spans="1:10" x14ac:dyDescent="0.25">
      <c r="A3853" s="21" t="s">
        <v>1323</v>
      </c>
      <c r="B3853" s="17" t="s">
        <v>1324</v>
      </c>
      <c r="C3853" s="19">
        <v>2013</v>
      </c>
      <c r="D3853" s="34" t="s">
        <v>1867</v>
      </c>
      <c r="E3853" s="10">
        <v>10609843.199999999</v>
      </c>
      <c r="F3853" s="10">
        <v>18334459.199999999</v>
      </c>
      <c r="G3853" s="10">
        <v>9919528</v>
      </c>
      <c r="H3853" s="34" t="s">
        <v>1867</v>
      </c>
      <c r="I3853" s="28">
        <v>8303926.7999999998</v>
      </c>
      <c r="J3853" s="28">
        <v>6659554</v>
      </c>
    </row>
    <row r="3854" spans="1:10" x14ac:dyDescent="0.25">
      <c r="A3854"/>
      <c r="B3854" s="17"/>
      <c r="C3854" s="19">
        <v>2014</v>
      </c>
      <c r="D3854" s="10">
        <v>2264712.6</v>
      </c>
      <c r="E3854" s="10">
        <v>11733998.700000001</v>
      </c>
      <c r="F3854" s="10">
        <v>23298499.300000001</v>
      </c>
      <c r="G3854" s="10">
        <v>13137095.5</v>
      </c>
      <c r="H3854" s="28">
        <v>486402.5</v>
      </c>
      <c r="I3854" s="28">
        <v>10460332.9</v>
      </c>
      <c r="J3854" s="28">
        <v>8480598.4000000004</v>
      </c>
    </row>
    <row r="3855" spans="1:10" x14ac:dyDescent="0.25">
      <c r="A3855"/>
      <c r="B3855" s="17"/>
      <c r="C3855" s="19">
        <v>2015</v>
      </c>
      <c r="D3855" s="33" t="s">
        <v>1867</v>
      </c>
      <c r="E3855" s="10">
        <v>15186344.400000002</v>
      </c>
      <c r="F3855" s="10">
        <v>27939581</v>
      </c>
      <c r="G3855" s="10">
        <v>16704733.6</v>
      </c>
      <c r="H3855" s="33" t="s">
        <v>1867</v>
      </c>
      <c r="I3855" s="28">
        <v>13712589.899999999</v>
      </c>
      <c r="J3855" s="28">
        <v>11459387</v>
      </c>
    </row>
    <row r="3856" spans="1:10" x14ac:dyDescent="0.25">
      <c r="A3856"/>
      <c r="B3856" s="17"/>
      <c r="C3856" s="19">
        <v>2016</v>
      </c>
      <c r="D3856" s="33" t="s">
        <v>1867</v>
      </c>
      <c r="E3856" s="10">
        <v>19222267.300000001</v>
      </c>
      <c r="F3856" s="10">
        <v>38826108.299999997</v>
      </c>
      <c r="G3856" s="10">
        <v>23955918.100000001</v>
      </c>
      <c r="H3856" s="33" t="s">
        <v>1867</v>
      </c>
      <c r="I3856" s="28">
        <v>19360937.699999999</v>
      </c>
      <c r="J3856" s="28">
        <v>16648530</v>
      </c>
    </row>
    <row r="3857" spans="1:10" x14ac:dyDescent="0.25">
      <c r="A3857"/>
      <c r="B3857" s="17"/>
      <c r="C3857" s="19">
        <v>2017</v>
      </c>
      <c r="D3857" s="33" t="s">
        <v>1867</v>
      </c>
      <c r="E3857" s="10">
        <v>23448894.899999999</v>
      </c>
      <c r="F3857" s="10">
        <v>51897300.700000003</v>
      </c>
      <c r="G3857" s="10">
        <v>31074154.100000001</v>
      </c>
      <c r="H3857" s="33" t="s">
        <v>1867</v>
      </c>
      <c r="I3857" s="28">
        <v>26733910.399999999</v>
      </c>
      <c r="J3857" s="28">
        <v>22886622</v>
      </c>
    </row>
    <row r="3858" spans="1:10" x14ac:dyDescent="0.25">
      <c r="A3858"/>
      <c r="B3858" s="17"/>
      <c r="C3858" s="19">
        <v>2018</v>
      </c>
      <c r="D3858" s="30" t="s">
        <v>1867</v>
      </c>
      <c r="E3858" s="10">
        <v>26147160.599999998</v>
      </c>
      <c r="F3858" s="10">
        <v>69893236.200000003</v>
      </c>
      <c r="G3858" s="10">
        <v>41396379.100000001</v>
      </c>
      <c r="H3858" s="28">
        <v>888636.9</v>
      </c>
      <c r="I3858" s="28">
        <v>34488179.600000001</v>
      </c>
      <c r="J3858" s="28">
        <v>29195301.199999999</v>
      </c>
    </row>
    <row r="3859" spans="1:10" x14ac:dyDescent="0.25">
      <c r="A3859" s="22" t="s">
        <v>1325</v>
      </c>
      <c r="B3859" s="17" t="s">
        <v>1326</v>
      </c>
      <c r="C3859" s="19">
        <v>2013</v>
      </c>
      <c r="D3859" s="34" t="s">
        <v>1867</v>
      </c>
      <c r="E3859" s="10">
        <v>10609843.200000001</v>
      </c>
      <c r="F3859" s="10">
        <v>18186330.699999999</v>
      </c>
      <c r="G3859" s="10">
        <v>9866238.5999999996</v>
      </c>
      <c r="H3859" s="34" t="s">
        <v>1867</v>
      </c>
      <c r="I3859" s="28">
        <v>8258676.5999999996</v>
      </c>
      <c r="J3859" s="28">
        <v>6619874.7000000002</v>
      </c>
    </row>
    <row r="3860" spans="1:10" x14ac:dyDescent="0.25">
      <c r="A3860"/>
      <c r="B3860" s="17"/>
      <c r="C3860" s="19">
        <v>2014</v>
      </c>
      <c r="D3860" s="10">
        <v>2264712.6</v>
      </c>
      <c r="E3860" s="10">
        <v>11714009.6</v>
      </c>
      <c r="F3860" s="10">
        <v>23217218.700000003</v>
      </c>
      <c r="G3860" s="10">
        <v>13067357.5</v>
      </c>
      <c r="H3860" s="29" t="s">
        <v>1867</v>
      </c>
      <c r="I3860" s="29" t="s">
        <v>1867</v>
      </c>
      <c r="J3860" s="28">
        <v>8426111.1999999993</v>
      </c>
    </row>
    <row r="3861" spans="1:10" x14ac:dyDescent="0.25">
      <c r="A3861"/>
      <c r="B3861" s="17"/>
      <c r="C3861" s="19">
        <v>2015</v>
      </c>
      <c r="D3861" s="33" t="s">
        <v>1867</v>
      </c>
      <c r="E3861" s="10">
        <v>15121764.100000001</v>
      </c>
      <c r="F3861" s="10">
        <v>27744938.899999999</v>
      </c>
      <c r="G3861" s="10">
        <v>16547188.5</v>
      </c>
      <c r="H3861" s="33" t="s">
        <v>1867</v>
      </c>
      <c r="I3861" s="33" t="s">
        <v>1867</v>
      </c>
      <c r="J3861" s="28">
        <v>11322929.5</v>
      </c>
    </row>
    <row r="3862" spans="1:10" x14ac:dyDescent="0.25">
      <c r="A3862"/>
      <c r="B3862" s="17"/>
      <c r="C3862" s="19">
        <v>2016</v>
      </c>
      <c r="D3862" s="33" t="s">
        <v>1867</v>
      </c>
      <c r="E3862" s="10">
        <v>19127074.699999999</v>
      </c>
      <c r="F3862" s="10">
        <v>38620104.899999999</v>
      </c>
      <c r="G3862" s="10">
        <v>23768211.5</v>
      </c>
      <c r="H3862" s="28">
        <v>423695.7</v>
      </c>
      <c r="I3862" s="28">
        <v>19233673.100000001</v>
      </c>
      <c r="J3862" s="28">
        <v>16522156.5</v>
      </c>
    </row>
    <row r="3863" spans="1:10" x14ac:dyDescent="0.25">
      <c r="A3863"/>
      <c r="B3863" s="17"/>
      <c r="C3863" s="19">
        <v>2017</v>
      </c>
      <c r="D3863" s="33" t="s">
        <v>1867</v>
      </c>
      <c r="E3863" s="10">
        <v>23356246.899999999</v>
      </c>
      <c r="F3863" s="10">
        <v>51699293.200000003</v>
      </c>
      <c r="G3863" s="10">
        <v>30849194.099999998</v>
      </c>
      <c r="H3863" s="28">
        <v>651388.9</v>
      </c>
      <c r="I3863" s="28">
        <v>26566586.600000001</v>
      </c>
      <c r="J3863" s="28">
        <v>22720843.899999999</v>
      </c>
    </row>
    <row r="3864" spans="1:10" x14ac:dyDescent="0.25">
      <c r="A3864"/>
      <c r="B3864" s="17"/>
      <c r="C3864" s="19">
        <v>2018</v>
      </c>
      <c r="D3864" s="30" t="s">
        <v>1867</v>
      </c>
      <c r="E3864" s="10">
        <v>26069242.5</v>
      </c>
      <c r="F3864" s="10">
        <v>69595135.900000006</v>
      </c>
      <c r="G3864" s="10">
        <v>41108495</v>
      </c>
      <c r="H3864" s="28">
        <v>888636.9</v>
      </c>
      <c r="I3864" s="28">
        <v>34246567.5</v>
      </c>
      <c r="J3864" s="28">
        <v>28954271.5</v>
      </c>
    </row>
    <row r="3865" spans="1:10" x14ac:dyDescent="0.25">
      <c r="A3865" s="22" t="s">
        <v>1327</v>
      </c>
      <c r="B3865" s="17" t="s">
        <v>1328</v>
      </c>
      <c r="C3865" s="19">
        <v>2013</v>
      </c>
      <c r="D3865" s="30" t="s">
        <v>1868</v>
      </c>
      <c r="E3865" s="30" t="s">
        <v>1868</v>
      </c>
      <c r="F3865" s="10">
        <v>148128.5</v>
      </c>
      <c r="G3865" s="10">
        <v>53289.4</v>
      </c>
      <c r="H3865" s="11" t="s">
        <v>147</v>
      </c>
      <c r="I3865" s="28">
        <v>45250.2</v>
      </c>
      <c r="J3865" s="28">
        <v>39679.300000000003</v>
      </c>
    </row>
    <row r="3866" spans="1:10" x14ac:dyDescent="0.25">
      <c r="A3866"/>
      <c r="B3866" s="17"/>
      <c r="C3866" s="19">
        <v>2014</v>
      </c>
      <c r="D3866" s="30" t="s">
        <v>1868</v>
      </c>
      <c r="E3866" s="29" t="s">
        <v>1867</v>
      </c>
      <c r="F3866" s="10">
        <v>81280.600000000006</v>
      </c>
      <c r="G3866" s="10">
        <v>69738</v>
      </c>
      <c r="H3866" s="11" t="s">
        <v>147</v>
      </c>
      <c r="I3866" s="29" t="s">
        <v>1867</v>
      </c>
      <c r="J3866" s="28">
        <v>54487.199999999997</v>
      </c>
    </row>
    <row r="3867" spans="1:10" x14ac:dyDescent="0.25">
      <c r="A3867"/>
      <c r="B3867" s="17"/>
      <c r="C3867" s="19">
        <v>2015</v>
      </c>
      <c r="D3867" s="30" t="s">
        <v>1868</v>
      </c>
      <c r="E3867" s="33" t="s">
        <v>1867</v>
      </c>
      <c r="F3867" s="10">
        <v>194642.1</v>
      </c>
      <c r="G3867" s="10">
        <v>157545.1</v>
      </c>
      <c r="H3867" s="11" t="s">
        <v>147</v>
      </c>
      <c r="I3867" s="33" t="s">
        <v>1867</v>
      </c>
      <c r="J3867" s="28">
        <v>136457.5</v>
      </c>
    </row>
    <row r="3868" spans="1:10" x14ac:dyDescent="0.25">
      <c r="A3868"/>
      <c r="B3868" s="17"/>
      <c r="C3868" s="19">
        <v>2016</v>
      </c>
      <c r="D3868" s="30" t="s">
        <v>1868</v>
      </c>
      <c r="E3868" s="10">
        <v>95192.599999999991</v>
      </c>
      <c r="F3868" s="10">
        <v>206003.40000000002</v>
      </c>
      <c r="G3868" s="10">
        <v>187706.6</v>
      </c>
      <c r="H3868" s="11" t="s">
        <v>147</v>
      </c>
      <c r="I3868" s="33" t="s">
        <v>1867</v>
      </c>
      <c r="J3868" s="28">
        <v>126373.5</v>
      </c>
    </row>
    <row r="3869" spans="1:10" x14ac:dyDescent="0.25">
      <c r="A3869"/>
      <c r="B3869" s="17"/>
      <c r="C3869" s="19">
        <v>2017</v>
      </c>
      <c r="D3869" s="30" t="s">
        <v>1868</v>
      </c>
      <c r="E3869" s="33" t="s">
        <v>1867</v>
      </c>
      <c r="F3869" s="10">
        <v>198007.5</v>
      </c>
      <c r="G3869" s="10">
        <v>224960</v>
      </c>
      <c r="H3869" s="11" t="s">
        <v>147</v>
      </c>
      <c r="I3869" s="33" t="s">
        <v>1867</v>
      </c>
      <c r="J3869" s="28">
        <v>165778.1</v>
      </c>
    </row>
    <row r="3870" spans="1:10" x14ac:dyDescent="0.25">
      <c r="A3870"/>
      <c r="B3870" s="17"/>
      <c r="C3870" s="19">
        <v>2018</v>
      </c>
      <c r="D3870" s="30" t="s">
        <v>1868</v>
      </c>
      <c r="E3870" s="30" t="s">
        <v>1867</v>
      </c>
      <c r="F3870" s="10">
        <v>298100.3</v>
      </c>
      <c r="G3870" s="10">
        <v>287884.10000000003</v>
      </c>
      <c r="H3870" s="11" t="s">
        <v>147</v>
      </c>
      <c r="I3870" s="30" t="s">
        <v>1867</v>
      </c>
      <c r="J3870" s="28">
        <v>241029.7</v>
      </c>
    </row>
    <row r="3871" spans="1:10" x14ac:dyDescent="0.25">
      <c r="A3871" s="21" t="s">
        <v>1329</v>
      </c>
      <c r="B3871" s="17" t="s">
        <v>1330</v>
      </c>
      <c r="C3871" s="19">
        <v>2013</v>
      </c>
      <c r="D3871" s="34" t="s">
        <v>1867</v>
      </c>
      <c r="E3871" s="34" t="s">
        <v>1867</v>
      </c>
      <c r="F3871" s="10">
        <v>44023.5</v>
      </c>
      <c r="G3871" s="34" t="s">
        <v>1867</v>
      </c>
      <c r="H3871" s="11" t="s">
        <v>147</v>
      </c>
      <c r="I3871" s="11" t="s">
        <v>147</v>
      </c>
      <c r="J3871" s="11" t="s">
        <v>147</v>
      </c>
    </row>
    <row r="3872" spans="1:10" x14ac:dyDescent="0.25">
      <c r="A3872"/>
      <c r="B3872" s="17"/>
      <c r="C3872" s="19">
        <v>2014</v>
      </c>
      <c r="D3872" s="10">
        <v>18269147.900000002</v>
      </c>
      <c r="E3872" s="10">
        <v>948355.2</v>
      </c>
      <c r="F3872" s="10">
        <v>37065</v>
      </c>
      <c r="G3872" s="29" t="s">
        <v>1867</v>
      </c>
      <c r="H3872" s="11" t="s">
        <v>147</v>
      </c>
      <c r="I3872" s="11" t="s">
        <v>147</v>
      </c>
      <c r="J3872" s="11" t="s">
        <v>147</v>
      </c>
    </row>
    <row r="3873" spans="1:10" x14ac:dyDescent="0.25">
      <c r="A3873"/>
      <c r="B3873" s="17"/>
      <c r="C3873" s="19">
        <v>2015</v>
      </c>
      <c r="D3873" s="10">
        <v>30841025</v>
      </c>
      <c r="E3873" s="33" t="s">
        <v>1867</v>
      </c>
      <c r="F3873" s="10">
        <v>25952.799999999999</v>
      </c>
      <c r="G3873" s="10">
        <v>1642.9</v>
      </c>
      <c r="H3873" s="11" t="s">
        <v>147</v>
      </c>
      <c r="I3873" s="11" t="s">
        <v>1867</v>
      </c>
      <c r="J3873" s="11" t="s">
        <v>1867</v>
      </c>
    </row>
    <row r="3874" spans="1:10" x14ac:dyDescent="0.25">
      <c r="A3874"/>
      <c r="B3874" s="17"/>
      <c r="C3874" s="19">
        <v>2016</v>
      </c>
      <c r="D3874" s="33" t="s">
        <v>1867</v>
      </c>
      <c r="E3874" s="10">
        <v>1212533.6000000001</v>
      </c>
      <c r="F3874" s="10">
        <v>19257.8</v>
      </c>
      <c r="G3874" s="10">
        <v>177.4</v>
      </c>
      <c r="H3874" s="11" t="s">
        <v>147</v>
      </c>
      <c r="I3874" s="11" t="s">
        <v>1867</v>
      </c>
      <c r="J3874" s="11" t="s">
        <v>1867</v>
      </c>
    </row>
    <row r="3875" spans="1:10" x14ac:dyDescent="0.25">
      <c r="A3875"/>
      <c r="B3875" s="17"/>
      <c r="C3875" s="19">
        <v>2017</v>
      </c>
      <c r="D3875" s="33" t="s">
        <v>1867</v>
      </c>
      <c r="E3875" s="10">
        <v>1861599.1</v>
      </c>
      <c r="F3875" s="10">
        <v>67126.399999999994</v>
      </c>
      <c r="G3875" s="10">
        <v>2877.5</v>
      </c>
      <c r="H3875" s="11" t="s">
        <v>147</v>
      </c>
      <c r="I3875" s="33" t="s">
        <v>1867</v>
      </c>
      <c r="J3875" s="33" t="s">
        <v>1867</v>
      </c>
    </row>
    <row r="3876" spans="1:10" x14ac:dyDescent="0.25">
      <c r="A3876"/>
      <c r="B3876" s="17"/>
      <c r="C3876" s="19">
        <v>2018</v>
      </c>
      <c r="D3876" s="30" t="s">
        <v>1867</v>
      </c>
      <c r="E3876" s="10">
        <v>2260982.7999999998</v>
      </c>
      <c r="F3876" s="10">
        <v>22399.8</v>
      </c>
      <c r="G3876" s="10">
        <v>1500</v>
      </c>
      <c r="H3876" s="11" t="s">
        <v>147</v>
      </c>
      <c r="I3876" s="11" t="s">
        <v>1867</v>
      </c>
      <c r="J3876" s="11" t="s">
        <v>1867</v>
      </c>
    </row>
    <row r="3877" spans="1:10" x14ac:dyDescent="0.25">
      <c r="A3877" s="22" t="s">
        <v>1329</v>
      </c>
      <c r="B3877" s="17" t="s">
        <v>1331</v>
      </c>
      <c r="C3877" s="19">
        <v>2013</v>
      </c>
      <c r="D3877" s="34" t="s">
        <v>1867</v>
      </c>
      <c r="E3877" s="34" t="s">
        <v>1867</v>
      </c>
      <c r="F3877" s="10">
        <v>44023.5</v>
      </c>
      <c r="G3877" s="34" t="s">
        <v>1867</v>
      </c>
      <c r="H3877" s="11" t="s">
        <v>147</v>
      </c>
      <c r="I3877" s="11" t="s">
        <v>147</v>
      </c>
      <c r="J3877" s="11" t="s">
        <v>147</v>
      </c>
    </row>
    <row r="3878" spans="1:10" x14ac:dyDescent="0.25">
      <c r="A3878"/>
      <c r="B3878" s="17"/>
      <c r="C3878" s="19">
        <v>2014</v>
      </c>
      <c r="D3878" s="10">
        <v>18269147.900000002</v>
      </c>
      <c r="E3878" s="10">
        <v>948355.2</v>
      </c>
      <c r="F3878" s="10">
        <v>37065</v>
      </c>
      <c r="G3878" s="29" t="s">
        <v>1867</v>
      </c>
      <c r="H3878" s="11" t="s">
        <v>147</v>
      </c>
      <c r="I3878" s="11" t="s">
        <v>147</v>
      </c>
      <c r="J3878" s="11" t="s">
        <v>147</v>
      </c>
    </row>
    <row r="3879" spans="1:10" x14ac:dyDescent="0.25">
      <c r="A3879"/>
      <c r="B3879" s="17"/>
      <c r="C3879" s="19">
        <v>2015</v>
      </c>
      <c r="D3879" s="10">
        <v>30841025</v>
      </c>
      <c r="E3879" s="33" t="s">
        <v>1867</v>
      </c>
      <c r="F3879" s="10">
        <v>25952.799999999999</v>
      </c>
      <c r="G3879" s="10">
        <v>1642.9</v>
      </c>
      <c r="H3879" s="11" t="s">
        <v>147</v>
      </c>
      <c r="I3879" s="11" t="s">
        <v>1867</v>
      </c>
      <c r="J3879" s="11" t="s">
        <v>1867</v>
      </c>
    </row>
    <row r="3880" spans="1:10" x14ac:dyDescent="0.25">
      <c r="A3880"/>
      <c r="B3880" s="17"/>
      <c r="C3880" s="19">
        <v>2016</v>
      </c>
      <c r="D3880" s="33" t="s">
        <v>1867</v>
      </c>
      <c r="E3880" s="10">
        <v>1212533.6000000001</v>
      </c>
      <c r="F3880" s="10">
        <v>19257.8</v>
      </c>
      <c r="G3880" s="10">
        <v>177.4</v>
      </c>
      <c r="H3880" s="11" t="s">
        <v>147</v>
      </c>
      <c r="I3880" s="11" t="s">
        <v>1867</v>
      </c>
      <c r="J3880" s="11" t="s">
        <v>1867</v>
      </c>
    </row>
    <row r="3881" spans="1:10" x14ac:dyDescent="0.25">
      <c r="A3881"/>
      <c r="B3881" s="17"/>
      <c r="C3881" s="19">
        <v>2017</v>
      </c>
      <c r="D3881" s="33" t="s">
        <v>1867</v>
      </c>
      <c r="E3881" s="10">
        <v>1861599.1</v>
      </c>
      <c r="F3881" s="10">
        <v>67126.399999999994</v>
      </c>
      <c r="G3881" s="10">
        <v>2877.5</v>
      </c>
      <c r="H3881" s="11" t="s">
        <v>147</v>
      </c>
      <c r="I3881" s="33" t="s">
        <v>1867</v>
      </c>
      <c r="J3881" s="33" t="s">
        <v>1867</v>
      </c>
    </row>
    <row r="3882" spans="1:10" x14ac:dyDescent="0.25">
      <c r="A3882"/>
      <c r="B3882" s="17"/>
      <c r="C3882" s="19">
        <v>2018</v>
      </c>
      <c r="D3882" s="30" t="s">
        <v>1867</v>
      </c>
      <c r="E3882" s="10">
        <v>2260982.7999999998</v>
      </c>
      <c r="F3882" s="10">
        <v>22399.8</v>
      </c>
      <c r="G3882" s="10">
        <v>1500</v>
      </c>
      <c r="H3882" s="11" t="s">
        <v>147</v>
      </c>
      <c r="I3882" s="11" t="s">
        <v>1867</v>
      </c>
      <c r="J3882" s="11" t="s">
        <v>1867</v>
      </c>
    </row>
    <row r="3883" spans="1:10" x14ac:dyDescent="0.25">
      <c r="A3883" s="20" t="s">
        <v>107</v>
      </c>
      <c r="B3883" s="17" t="s">
        <v>1332</v>
      </c>
      <c r="C3883" s="19">
        <v>2013</v>
      </c>
      <c r="D3883" s="34" t="s">
        <v>1867</v>
      </c>
      <c r="E3883" s="34" t="s">
        <v>1867</v>
      </c>
      <c r="F3883" s="10">
        <v>191405.3</v>
      </c>
      <c r="G3883" s="10">
        <v>66751.8</v>
      </c>
      <c r="H3883" s="11" t="s">
        <v>147</v>
      </c>
      <c r="I3883" s="28">
        <v>26508</v>
      </c>
      <c r="J3883" s="28">
        <v>25305.4</v>
      </c>
    </row>
    <row r="3884" spans="1:10" x14ac:dyDescent="0.25">
      <c r="A3884"/>
      <c r="B3884" s="17"/>
      <c r="C3884" s="19">
        <v>2014</v>
      </c>
      <c r="D3884" s="29" t="s">
        <v>1867</v>
      </c>
      <c r="E3884" s="29" t="s">
        <v>1867</v>
      </c>
      <c r="F3884" s="10">
        <v>179941.69999999998</v>
      </c>
      <c r="G3884" s="10">
        <v>57803</v>
      </c>
      <c r="H3884" s="11" t="s">
        <v>147</v>
      </c>
      <c r="I3884" s="28">
        <v>15006.8</v>
      </c>
      <c r="J3884" s="28">
        <v>15006.8</v>
      </c>
    </row>
    <row r="3885" spans="1:10" x14ac:dyDescent="0.25">
      <c r="A3885"/>
      <c r="B3885" s="17"/>
      <c r="C3885" s="19">
        <v>2015</v>
      </c>
      <c r="D3885" s="33" t="s">
        <v>1867</v>
      </c>
      <c r="E3885" s="33" t="s">
        <v>1867</v>
      </c>
      <c r="F3885" s="10">
        <v>424393.20000000007</v>
      </c>
      <c r="G3885" s="10">
        <v>168604.1</v>
      </c>
      <c r="H3885" s="11" t="s">
        <v>147</v>
      </c>
      <c r="I3885" s="28">
        <v>19803.400000000001</v>
      </c>
      <c r="J3885" s="28">
        <v>19803.400000000001</v>
      </c>
    </row>
    <row r="3886" spans="1:10" x14ac:dyDescent="0.25">
      <c r="A3886"/>
      <c r="B3886" s="17"/>
      <c r="C3886" s="19">
        <v>2016</v>
      </c>
      <c r="D3886" s="30" t="s">
        <v>1868</v>
      </c>
      <c r="E3886" s="10">
        <v>2286327.9</v>
      </c>
      <c r="F3886" s="10">
        <v>587027.5</v>
      </c>
      <c r="G3886" s="10">
        <v>156656.5</v>
      </c>
      <c r="H3886" s="11" t="s">
        <v>147</v>
      </c>
      <c r="I3886" s="28">
        <v>23742.799999999999</v>
      </c>
      <c r="J3886" s="28">
        <v>23742.799999999999</v>
      </c>
    </row>
    <row r="3887" spans="1:10" x14ac:dyDescent="0.25">
      <c r="A3887"/>
      <c r="B3887" s="17"/>
      <c r="C3887" s="19">
        <v>2017</v>
      </c>
      <c r="D3887" s="30" t="s">
        <v>1868</v>
      </c>
      <c r="E3887" s="10">
        <v>2434745</v>
      </c>
      <c r="F3887" s="10">
        <v>433968.6</v>
      </c>
      <c r="G3887" s="10">
        <v>152431.79999999999</v>
      </c>
      <c r="H3887" s="11" t="s">
        <v>147</v>
      </c>
      <c r="I3887" s="28">
        <v>34237.5</v>
      </c>
      <c r="J3887" s="28">
        <v>34237.5</v>
      </c>
    </row>
    <row r="3888" spans="1:10" x14ac:dyDescent="0.25">
      <c r="A3888"/>
      <c r="B3888" s="17"/>
      <c r="C3888" s="19">
        <v>2018</v>
      </c>
      <c r="D3888" s="30" t="s">
        <v>1868</v>
      </c>
      <c r="E3888" s="10">
        <v>2722034</v>
      </c>
      <c r="F3888" s="10">
        <v>423031.7</v>
      </c>
      <c r="G3888" s="10">
        <v>122451</v>
      </c>
      <c r="H3888" s="11" t="s">
        <v>147</v>
      </c>
      <c r="I3888" s="28">
        <v>35655.199999999997</v>
      </c>
      <c r="J3888" s="28">
        <v>35655.199999999997</v>
      </c>
    </row>
    <row r="3889" spans="1:10" x14ac:dyDescent="0.25">
      <c r="A3889" s="21" t="s">
        <v>1333</v>
      </c>
      <c r="B3889" s="17" t="s">
        <v>1334</v>
      </c>
      <c r="C3889" s="19">
        <v>2013</v>
      </c>
      <c r="D3889" s="30" t="s">
        <v>1868</v>
      </c>
      <c r="E3889" s="34" t="s">
        <v>1867</v>
      </c>
      <c r="F3889" s="10">
        <v>26406.6</v>
      </c>
      <c r="G3889" s="10">
        <v>20577.599999999999</v>
      </c>
      <c r="H3889" s="11" t="s">
        <v>147</v>
      </c>
      <c r="I3889" s="28">
        <v>14735.1</v>
      </c>
      <c r="J3889" s="28">
        <v>13982.5</v>
      </c>
    </row>
    <row r="3890" spans="1:10" x14ac:dyDescent="0.25">
      <c r="A3890"/>
      <c r="B3890" s="17"/>
      <c r="C3890" s="19">
        <v>2014</v>
      </c>
      <c r="D3890" s="30" t="s">
        <v>1868</v>
      </c>
      <c r="E3890" s="30" t="s">
        <v>1868</v>
      </c>
      <c r="F3890" s="10">
        <v>19981.400000000001</v>
      </c>
      <c r="G3890" s="10">
        <v>3591</v>
      </c>
      <c r="H3890" s="11" t="s">
        <v>147</v>
      </c>
      <c r="I3890" s="28">
        <v>2163.9</v>
      </c>
      <c r="J3890" s="28">
        <v>2163.9</v>
      </c>
    </row>
    <row r="3891" spans="1:10" x14ac:dyDescent="0.25">
      <c r="A3891"/>
      <c r="B3891" s="17"/>
      <c r="C3891" s="19">
        <v>2015</v>
      </c>
      <c r="D3891" s="30" t="s">
        <v>1868</v>
      </c>
      <c r="E3891" s="30" t="s">
        <v>1868</v>
      </c>
      <c r="F3891" s="10">
        <v>23886.499999999996</v>
      </c>
      <c r="G3891" s="10">
        <v>7855.2</v>
      </c>
      <c r="H3891" s="11" t="s">
        <v>147</v>
      </c>
      <c r="I3891" s="28">
        <v>2305.3000000000002</v>
      </c>
      <c r="J3891" s="28">
        <v>2305.3000000000002</v>
      </c>
    </row>
    <row r="3892" spans="1:10" x14ac:dyDescent="0.25">
      <c r="A3892"/>
      <c r="B3892" s="17"/>
      <c r="C3892" s="19">
        <v>2016</v>
      </c>
      <c r="D3892" s="30" t="s">
        <v>1868</v>
      </c>
      <c r="E3892" s="30" t="s">
        <v>1868</v>
      </c>
      <c r="F3892" s="10">
        <v>20833</v>
      </c>
      <c r="G3892" s="10">
        <v>10593.099999999999</v>
      </c>
      <c r="H3892" s="11" t="s">
        <v>147</v>
      </c>
      <c r="I3892" s="28">
        <v>5230.3999999999996</v>
      </c>
      <c r="J3892" s="28">
        <v>5230.3999999999996</v>
      </c>
    </row>
    <row r="3893" spans="1:10" x14ac:dyDescent="0.25">
      <c r="A3893"/>
      <c r="B3893" s="17"/>
      <c r="C3893" s="19">
        <v>2017</v>
      </c>
      <c r="D3893" s="30" t="s">
        <v>1868</v>
      </c>
      <c r="E3893" s="30" t="s">
        <v>1868</v>
      </c>
      <c r="F3893" s="10">
        <v>27698.400000000001</v>
      </c>
      <c r="G3893" s="10">
        <v>13237</v>
      </c>
      <c r="H3893" s="11" t="s">
        <v>147</v>
      </c>
      <c r="I3893" s="33" t="s">
        <v>1867</v>
      </c>
      <c r="J3893" s="33" t="s">
        <v>1867</v>
      </c>
    </row>
    <row r="3894" spans="1:10" x14ac:dyDescent="0.25">
      <c r="A3894"/>
      <c r="B3894" s="17"/>
      <c r="C3894" s="19">
        <v>2018</v>
      </c>
      <c r="D3894" s="30" t="s">
        <v>1868</v>
      </c>
      <c r="E3894" s="30" t="s">
        <v>1867</v>
      </c>
      <c r="F3894" s="10">
        <v>17351.8</v>
      </c>
      <c r="G3894" s="10">
        <v>12356.4</v>
      </c>
      <c r="H3894" s="11" t="s">
        <v>147</v>
      </c>
      <c r="I3894" s="33" t="s">
        <v>1867</v>
      </c>
      <c r="J3894" s="30" t="s">
        <v>1867</v>
      </c>
    </row>
    <row r="3895" spans="1:10" x14ac:dyDescent="0.25">
      <c r="A3895" s="22" t="s">
        <v>1333</v>
      </c>
      <c r="B3895" s="17" t="s">
        <v>1335</v>
      </c>
      <c r="C3895" s="19">
        <v>2013</v>
      </c>
      <c r="D3895" s="30" t="s">
        <v>1868</v>
      </c>
      <c r="E3895" s="34" t="s">
        <v>1867</v>
      </c>
      <c r="F3895" s="10">
        <v>26406.6</v>
      </c>
      <c r="G3895" s="10">
        <v>20577.599999999999</v>
      </c>
      <c r="H3895" s="11" t="s">
        <v>147</v>
      </c>
      <c r="I3895" s="28">
        <v>14735.1</v>
      </c>
      <c r="J3895" s="28">
        <v>13982.5</v>
      </c>
    </row>
    <row r="3896" spans="1:10" x14ac:dyDescent="0.25">
      <c r="A3896"/>
      <c r="B3896" s="17"/>
      <c r="C3896" s="19">
        <v>2014</v>
      </c>
      <c r="D3896" s="30" t="s">
        <v>1868</v>
      </c>
      <c r="E3896" s="30" t="s">
        <v>1868</v>
      </c>
      <c r="F3896" s="10">
        <v>19981.400000000001</v>
      </c>
      <c r="G3896" s="10">
        <v>3591</v>
      </c>
      <c r="H3896" s="11" t="s">
        <v>147</v>
      </c>
      <c r="I3896" s="28">
        <v>2163.9</v>
      </c>
      <c r="J3896" s="28">
        <v>2163.9</v>
      </c>
    </row>
    <row r="3897" spans="1:10" x14ac:dyDescent="0.25">
      <c r="A3897"/>
      <c r="B3897" s="17"/>
      <c r="C3897" s="19">
        <v>2015</v>
      </c>
      <c r="D3897" s="30" t="s">
        <v>1868</v>
      </c>
      <c r="E3897" s="30" t="s">
        <v>1868</v>
      </c>
      <c r="F3897" s="10">
        <v>23886.499999999996</v>
      </c>
      <c r="G3897" s="10">
        <v>7855.2</v>
      </c>
      <c r="H3897" s="11" t="s">
        <v>147</v>
      </c>
      <c r="I3897" s="28">
        <v>2305.3000000000002</v>
      </c>
      <c r="J3897" s="28">
        <v>2305.3000000000002</v>
      </c>
    </row>
    <row r="3898" spans="1:10" x14ac:dyDescent="0.25">
      <c r="A3898"/>
      <c r="B3898" s="17"/>
      <c r="C3898" s="19">
        <v>2016</v>
      </c>
      <c r="D3898" s="30" t="s">
        <v>1868</v>
      </c>
      <c r="E3898" s="30" t="s">
        <v>1868</v>
      </c>
      <c r="F3898" s="10">
        <v>20833</v>
      </c>
      <c r="G3898" s="10">
        <v>10593.099999999999</v>
      </c>
      <c r="H3898" s="11" t="s">
        <v>147</v>
      </c>
      <c r="I3898" s="28">
        <v>5230.3999999999996</v>
      </c>
      <c r="J3898" s="28">
        <v>5230.3999999999996</v>
      </c>
    </row>
    <row r="3899" spans="1:10" x14ac:dyDescent="0.25">
      <c r="A3899"/>
      <c r="B3899" s="17"/>
      <c r="C3899" s="19">
        <v>2017</v>
      </c>
      <c r="D3899" s="30" t="s">
        <v>1868</v>
      </c>
      <c r="E3899" s="30" t="s">
        <v>1868</v>
      </c>
      <c r="F3899" s="10">
        <v>27698.400000000001</v>
      </c>
      <c r="G3899" s="10">
        <v>13237</v>
      </c>
      <c r="H3899" s="11" t="s">
        <v>147</v>
      </c>
      <c r="I3899" s="33" t="s">
        <v>1867</v>
      </c>
      <c r="J3899" s="33" t="s">
        <v>1867</v>
      </c>
    </row>
    <row r="3900" spans="1:10" x14ac:dyDescent="0.25">
      <c r="A3900"/>
      <c r="B3900" s="17"/>
      <c r="C3900" s="19">
        <v>2018</v>
      </c>
      <c r="D3900" s="30" t="s">
        <v>1868</v>
      </c>
      <c r="E3900" s="30" t="s">
        <v>1867</v>
      </c>
      <c r="F3900" s="10">
        <v>17351.8</v>
      </c>
      <c r="G3900" s="10">
        <v>12356.4</v>
      </c>
      <c r="H3900" s="11" t="s">
        <v>147</v>
      </c>
      <c r="I3900" s="33" t="s">
        <v>1867</v>
      </c>
      <c r="J3900" s="30" t="s">
        <v>1867</v>
      </c>
    </row>
    <row r="3901" spans="1:10" x14ac:dyDescent="0.25">
      <c r="A3901" s="21" t="s">
        <v>1336</v>
      </c>
      <c r="B3901" s="17" t="s">
        <v>1337</v>
      </c>
      <c r="C3901" s="19">
        <v>2013</v>
      </c>
      <c r="D3901" s="30" t="s">
        <v>1868</v>
      </c>
      <c r="E3901" s="10">
        <v>608773.6</v>
      </c>
      <c r="F3901" s="10">
        <v>137444.09999999998</v>
      </c>
      <c r="G3901" s="10">
        <v>33557.200000000004</v>
      </c>
      <c r="H3901" s="11" t="s">
        <v>147</v>
      </c>
      <c r="I3901" s="28">
        <v>4057.3</v>
      </c>
      <c r="J3901" s="28">
        <v>4057.3</v>
      </c>
    </row>
    <row r="3902" spans="1:10" x14ac:dyDescent="0.25">
      <c r="A3902"/>
      <c r="B3902" s="17"/>
      <c r="C3902" s="19">
        <v>2014</v>
      </c>
      <c r="D3902" s="30" t="s">
        <v>1868</v>
      </c>
      <c r="E3902" s="10">
        <v>494138.3</v>
      </c>
      <c r="F3902" s="10">
        <v>89192.400000000009</v>
      </c>
      <c r="G3902" s="10">
        <v>36347.100000000006</v>
      </c>
      <c r="H3902" s="11" t="s">
        <v>147</v>
      </c>
      <c r="I3902" s="28">
        <v>2072.8000000000002</v>
      </c>
      <c r="J3902" s="28">
        <v>2072.8000000000002</v>
      </c>
    </row>
    <row r="3903" spans="1:10" x14ac:dyDescent="0.25">
      <c r="A3903"/>
      <c r="B3903" s="17"/>
      <c r="C3903" s="19">
        <v>2015</v>
      </c>
      <c r="D3903" s="30" t="s">
        <v>1868</v>
      </c>
      <c r="E3903" s="33" t="s">
        <v>1867</v>
      </c>
      <c r="F3903" s="10">
        <v>253197.50000000003</v>
      </c>
      <c r="G3903" s="10">
        <v>107742.40000000001</v>
      </c>
      <c r="H3903" s="11" t="s">
        <v>147</v>
      </c>
      <c r="I3903" s="33" t="s">
        <v>1867</v>
      </c>
      <c r="J3903" s="28">
        <v>6527.1</v>
      </c>
    </row>
    <row r="3904" spans="1:10" x14ac:dyDescent="0.25">
      <c r="A3904"/>
      <c r="B3904" s="17"/>
      <c r="C3904" s="19">
        <v>2016</v>
      </c>
      <c r="D3904" s="30" t="s">
        <v>1868</v>
      </c>
      <c r="E3904" s="10">
        <v>520407.7</v>
      </c>
      <c r="F3904" s="10">
        <v>380726.3</v>
      </c>
      <c r="G3904" s="10">
        <v>69929.100000000006</v>
      </c>
      <c r="H3904" s="11" t="s">
        <v>147</v>
      </c>
      <c r="I3904" s="28">
        <v>7028.8</v>
      </c>
      <c r="J3904" s="28">
        <v>7028.8</v>
      </c>
    </row>
    <row r="3905" spans="1:10" x14ac:dyDescent="0.25">
      <c r="A3905"/>
      <c r="B3905" s="17"/>
      <c r="C3905" s="19">
        <v>2017</v>
      </c>
      <c r="D3905" s="30" t="s">
        <v>1868</v>
      </c>
      <c r="E3905" s="33" t="s">
        <v>1867</v>
      </c>
      <c r="F3905" s="10">
        <v>192589.3</v>
      </c>
      <c r="G3905" s="10">
        <v>50357.3</v>
      </c>
      <c r="H3905" s="11" t="s">
        <v>147</v>
      </c>
      <c r="I3905" s="33" t="s">
        <v>1867</v>
      </c>
      <c r="J3905" s="28">
        <v>6627.5</v>
      </c>
    </row>
    <row r="3906" spans="1:10" x14ac:dyDescent="0.25">
      <c r="A3906"/>
      <c r="B3906" s="17"/>
      <c r="C3906" s="19">
        <v>2018</v>
      </c>
      <c r="D3906" s="30" t="s">
        <v>1868</v>
      </c>
      <c r="E3906" s="30" t="s">
        <v>1867</v>
      </c>
      <c r="F3906" s="10">
        <v>273555.10000000003</v>
      </c>
      <c r="G3906" s="30" t="s">
        <v>1867</v>
      </c>
      <c r="H3906" s="11" t="s">
        <v>147</v>
      </c>
      <c r="I3906" s="30" t="s">
        <v>1867</v>
      </c>
      <c r="J3906" s="30" t="s">
        <v>1867</v>
      </c>
    </row>
    <row r="3907" spans="1:10" x14ac:dyDescent="0.25">
      <c r="A3907" s="22" t="s">
        <v>1336</v>
      </c>
      <c r="B3907" s="17" t="s">
        <v>1338</v>
      </c>
      <c r="C3907" s="19">
        <v>2013</v>
      </c>
      <c r="D3907" s="30" t="s">
        <v>1868</v>
      </c>
      <c r="E3907" s="10">
        <v>608773.6</v>
      </c>
      <c r="F3907" s="10">
        <v>137444.09999999998</v>
      </c>
      <c r="G3907" s="10">
        <v>33557.200000000004</v>
      </c>
      <c r="H3907" s="11" t="s">
        <v>147</v>
      </c>
      <c r="I3907" s="28">
        <v>4057.3</v>
      </c>
      <c r="J3907" s="28">
        <v>4057.3</v>
      </c>
    </row>
    <row r="3908" spans="1:10" x14ac:dyDescent="0.25">
      <c r="A3908"/>
      <c r="B3908" s="17"/>
      <c r="C3908" s="19">
        <v>2014</v>
      </c>
      <c r="D3908" s="30" t="s">
        <v>1868</v>
      </c>
      <c r="E3908" s="10">
        <v>494138.3</v>
      </c>
      <c r="F3908" s="10">
        <v>89192.400000000009</v>
      </c>
      <c r="G3908" s="10">
        <v>36347.100000000006</v>
      </c>
      <c r="H3908" s="11" t="s">
        <v>147</v>
      </c>
      <c r="I3908" s="28">
        <v>2072.8000000000002</v>
      </c>
      <c r="J3908" s="28">
        <v>2072.8000000000002</v>
      </c>
    </row>
    <row r="3909" spans="1:10" x14ac:dyDescent="0.25">
      <c r="A3909"/>
      <c r="B3909" s="17"/>
      <c r="C3909" s="19">
        <v>2015</v>
      </c>
      <c r="D3909" s="30" t="s">
        <v>1868</v>
      </c>
      <c r="E3909" s="33" t="s">
        <v>1867</v>
      </c>
      <c r="F3909" s="10">
        <v>253197.50000000003</v>
      </c>
      <c r="G3909" s="10">
        <v>107742.40000000001</v>
      </c>
      <c r="H3909" s="11" t="s">
        <v>147</v>
      </c>
      <c r="I3909" s="33" t="s">
        <v>1867</v>
      </c>
      <c r="J3909" s="28">
        <v>6527.1</v>
      </c>
    </row>
    <row r="3910" spans="1:10" x14ac:dyDescent="0.25">
      <c r="A3910"/>
      <c r="B3910" s="17"/>
      <c r="C3910" s="19">
        <v>2016</v>
      </c>
      <c r="D3910" s="30" t="s">
        <v>1868</v>
      </c>
      <c r="E3910" s="10">
        <v>520407.7</v>
      </c>
      <c r="F3910" s="10">
        <v>380726.3</v>
      </c>
      <c r="G3910" s="10">
        <v>69929.100000000006</v>
      </c>
      <c r="H3910" s="11" t="s">
        <v>147</v>
      </c>
      <c r="I3910" s="28">
        <v>7028.8</v>
      </c>
      <c r="J3910" s="28">
        <v>7028.8</v>
      </c>
    </row>
    <row r="3911" spans="1:10" x14ac:dyDescent="0.25">
      <c r="A3911"/>
      <c r="B3911" s="17"/>
      <c r="C3911" s="19">
        <v>2017</v>
      </c>
      <c r="D3911" s="30" t="s">
        <v>1868</v>
      </c>
      <c r="E3911" s="33" t="s">
        <v>1867</v>
      </c>
      <c r="F3911" s="10">
        <v>192589.3</v>
      </c>
      <c r="G3911" s="10">
        <v>50357.3</v>
      </c>
      <c r="H3911" s="11" t="s">
        <v>147</v>
      </c>
      <c r="I3911" s="33" t="s">
        <v>1867</v>
      </c>
      <c r="J3911" s="28">
        <v>6627.5</v>
      </c>
    </row>
    <row r="3912" spans="1:10" x14ac:dyDescent="0.25">
      <c r="A3912"/>
      <c r="B3912" s="17"/>
      <c r="C3912" s="19">
        <v>2018</v>
      </c>
      <c r="D3912" s="30" t="s">
        <v>1868</v>
      </c>
      <c r="E3912" s="30" t="s">
        <v>1867</v>
      </c>
      <c r="F3912" s="10">
        <v>273555.10000000003</v>
      </c>
      <c r="G3912" s="30" t="s">
        <v>1867</v>
      </c>
      <c r="H3912" s="11" t="s">
        <v>147</v>
      </c>
      <c r="I3912" s="30" t="s">
        <v>1867</v>
      </c>
      <c r="J3912" s="30" t="s">
        <v>1867</v>
      </c>
    </row>
    <row r="3913" spans="1:10" x14ac:dyDescent="0.25">
      <c r="A3913" s="21" t="s">
        <v>1339</v>
      </c>
      <c r="B3913" s="17" t="s">
        <v>1340</v>
      </c>
      <c r="C3913" s="19">
        <v>2013</v>
      </c>
      <c r="D3913" s="30" t="s">
        <v>1868</v>
      </c>
      <c r="E3913" s="34" t="s">
        <v>1867</v>
      </c>
      <c r="F3913" s="10">
        <v>11638.199999999999</v>
      </c>
      <c r="G3913" s="10">
        <v>7060.5</v>
      </c>
      <c r="H3913" s="11" t="s">
        <v>147</v>
      </c>
      <c r="I3913" s="28">
        <v>4927.8999999999996</v>
      </c>
      <c r="J3913" s="28">
        <v>4927.8999999999996</v>
      </c>
    </row>
    <row r="3914" spans="1:10" x14ac:dyDescent="0.25">
      <c r="A3914"/>
      <c r="B3914" s="17"/>
      <c r="C3914" s="19">
        <v>2014</v>
      </c>
      <c r="D3914" s="30" t="s">
        <v>1868</v>
      </c>
      <c r="E3914" s="29" t="s">
        <v>1867</v>
      </c>
      <c r="F3914" s="10">
        <v>20466.800000000003</v>
      </c>
      <c r="G3914" s="10">
        <v>11881.7</v>
      </c>
      <c r="H3914" s="11" t="s">
        <v>147</v>
      </c>
      <c r="I3914" s="29" t="s">
        <v>1867</v>
      </c>
      <c r="J3914" s="28">
        <v>7372.9</v>
      </c>
    </row>
    <row r="3915" spans="1:10" x14ac:dyDescent="0.25">
      <c r="A3915"/>
      <c r="B3915" s="17"/>
      <c r="C3915" s="19">
        <v>2015</v>
      </c>
      <c r="D3915" s="30" t="s">
        <v>1868</v>
      </c>
      <c r="E3915" s="33" t="s">
        <v>1867</v>
      </c>
      <c r="F3915" s="10">
        <v>56550.799999999996</v>
      </c>
      <c r="G3915" s="10">
        <v>41249.599999999999</v>
      </c>
      <c r="H3915" s="11" t="s">
        <v>147</v>
      </c>
      <c r="I3915" s="33" t="s">
        <v>1867</v>
      </c>
      <c r="J3915" s="28">
        <v>5661.4</v>
      </c>
    </row>
    <row r="3916" spans="1:10" x14ac:dyDescent="0.25">
      <c r="A3916"/>
      <c r="B3916" s="17"/>
      <c r="C3916" s="19">
        <v>2016</v>
      </c>
      <c r="D3916" s="30" t="s">
        <v>1868</v>
      </c>
      <c r="E3916" s="30" t="s">
        <v>1868</v>
      </c>
      <c r="F3916" s="10">
        <v>21527.9</v>
      </c>
      <c r="G3916" s="10">
        <v>16597.900000000001</v>
      </c>
      <c r="H3916" s="11" t="s">
        <v>147</v>
      </c>
      <c r="I3916" s="28">
        <v>7310.3</v>
      </c>
      <c r="J3916" s="28">
        <v>7310.3</v>
      </c>
    </row>
    <row r="3917" spans="1:10" x14ac:dyDescent="0.25">
      <c r="A3917"/>
      <c r="B3917" s="17"/>
      <c r="C3917" s="19">
        <v>2017</v>
      </c>
      <c r="D3917" s="30" t="s">
        <v>1868</v>
      </c>
      <c r="E3917" s="33" t="s">
        <v>1867</v>
      </c>
      <c r="F3917" s="10">
        <v>31551.200000000001</v>
      </c>
      <c r="G3917" s="10">
        <v>25488.400000000001</v>
      </c>
      <c r="H3917" s="11" t="s">
        <v>147</v>
      </c>
      <c r="I3917" s="33" t="s">
        <v>1867</v>
      </c>
      <c r="J3917" s="28">
        <v>11220.3</v>
      </c>
    </row>
    <row r="3918" spans="1:10" x14ac:dyDescent="0.25">
      <c r="A3918"/>
      <c r="B3918" s="17"/>
      <c r="C3918" s="19">
        <v>2018</v>
      </c>
      <c r="D3918" s="30" t="s">
        <v>1868</v>
      </c>
      <c r="E3918" s="30" t="s">
        <v>1868</v>
      </c>
      <c r="F3918" s="10">
        <v>26580.6</v>
      </c>
      <c r="G3918" s="10">
        <v>16840.5</v>
      </c>
      <c r="H3918" s="11" t="s">
        <v>147</v>
      </c>
      <c r="I3918" s="28">
        <v>10903.4</v>
      </c>
      <c r="J3918" s="28">
        <v>10903.4</v>
      </c>
    </row>
    <row r="3919" spans="1:10" x14ac:dyDescent="0.25">
      <c r="A3919" s="22" t="s">
        <v>1339</v>
      </c>
      <c r="B3919" s="17" t="s">
        <v>1341</v>
      </c>
      <c r="C3919" s="19">
        <v>2013</v>
      </c>
      <c r="D3919" s="30" t="s">
        <v>1868</v>
      </c>
      <c r="E3919" s="34" t="s">
        <v>1867</v>
      </c>
      <c r="F3919" s="10">
        <v>11638.199999999999</v>
      </c>
      <c r="G3919" s="10">
        <v>7060.5</v>
      </c>
      <c r="H3919" s="11" t="s">
        <v>147</v>
      </c>
      <c r="I3919" s="28">
        <v>4927.8999999999996</v>
      </c>
      <c r="J3919" s="28">
        <v>4927.8999999999996</v>
      </c>
    </row>
    <row r="3920" spans="1:10" x14ac:dyDescent="0.25">
      <c r="A3920"/>
      <c r="B3920" s="17"/>
      <c r="C3920" s="19">
        <v>2014</v>
      </c>
      <c r="D3920" s="30" t="s">
        <v>1868</v>
      </c>
      <c r="E3920" s="29" t="s">
        <v>1867</v>
      </c>
      <c r="F3920" s="10">
        <v>20466.800000000003</v>
      </c>
      <c r="G3920" s="10">
        <v>11881.7</v>
      </c>
      <c r="H3920" s="11" t="s">
        <v>147</v>
      </c>
      <c r="I3920" s="29" t="s">
        <v>1867</v>
      </c>
      <c r="J3920" s="28">
        <v>7372.9</v>
      </c>
    </row>
    <row r="3921" spans="1:10" x14ac:dyDescent="0.25">
      <c r="A3921"/>
      <c r="B3921" s="17"/>
      <c r="C3921" s="19">
        <v>2015</v>
      </c>
      <c r="D3921" s="30" t="s">
        <v>1868</v>
      </c>
      <c r="E3921" s="33" t="s">
        <v>1867</v>
      </c>
      <c r="F3921" s="10">
        <v>56550.799999999996</v>
      </c>
      <c r="G3921" s="10">
        <v>41249.599999999999</v>
      </c>
      <c r="H3921" s="11" t="s">
        <v>147</v>
      </c>
      <c r="I3921" s="33" t="s">
        <v>1867</v>
      </c>
      <c r="J3921" s="28">
        <v>5661.4</v>
      </c>
    </row>
    <row r="3922" spans="1:10" x14ac:dyDescent="0.25">
      <c r="A3922"/>
      <c r="B3922" s="17"/>
      <c r="C3922" s="19">
        <v>2016</v>
      </c>
      <c r="D3922" s="30" t="s">
        <v>1868</v>
      </c>
      <c r="E3922" s="30" t="s">
        <v>1868</v>
      </c>
      <c r="F3922" s="10">
        <v>21527.9</v>
      </c>
      <c r="G3922" s="10">
        <v>16597.900000000001</v>
      </c>
      <c r="H3922" s="11" t="s">
        <v>147</v>
      </c>
      <c r="I3922" s="28">
        <v>7310.3</v>
      </c>
      <c r="J3922" s="28">
        <v>7310.3</v>
      </c>
    </row>
    <row r="3923" spans="1:10" x14ac:dyDescent="0.25">
      <c r="A3923"/>
      <c r="B3923" s="17"/>
      <c r="C3923" s="19">
        <v>2017</v>
      </c>
      <c r="D3923" s="30" t="s">
        <v>1868</v>
      </c>
      <c r="E3923" s="33" t="s">
        <v>1867</v>
      </c>
      <c r="F3923" s="10">
        <v>31551.200000000001</v>
      </c>
      <c r="G3923" s="10">
        <v>25488.400000000001</v>
      </c>
      <c r="H3923" s="11" t="s">
        <v>147</v>
      </c>
      <c r="I3923" s="33" t="s">
        <v>1867</v>
      </c>
      <c r="J3923" s="28">
        <v>11220.3</v>
      </c>
    </row>
    <row r="3924" spans="1:10" x14ac:dyDescent="0.25">
      <c r="A3924"/>
      <c r="B3924" s="17"/>
      <c r="C3924" s="19">
        <v>2018</v>
      </c>
      <c r="D3924" s="30" t="s">
        <v>1868</v>
      </c>
      <c r="E3924" s="30" t="s">
        <v>1868</v>
      </c>
      <c r="F3924" s="10">
        <v>26580.6</v>
      </c>
      <c r="G3924" s="10">
        <v>16840.5</v>
      </c>
      <c r="H3924" s="11" t="s">
        <v>147</v>
      </c>
      <c r="I3924" s="28">
        <v>10903.4</v>
      </c>
      <c r="J3924" s="28">
        <v>10903.4</v>
      </c>
    </row>
    <row r="3925" spans="1:10" x14ac:dyDescent="0.25">
      <c r="A3925" s="21" t="s">
        <v>1342</v>
      </c>
      <c r="B3925" s="17" t="s">
        <v>1343</v>
      </c>
      <c r="C3925" s="19">
        <v>2013</v>
      </c>
      <c r="D3925" s="34" t="s">
        <v>1867</v>
      </c>
      <c r="E3925" s="30" t="s">
        <v>1868</v>
      </c>
      <c r="F3925" s="10">
        <v>15916.400000000001</v>
      </c>
      <c r="G3925" s="10">
        <v>5556.5</v>
      </c>
      <c r="H3925" s="11" t="s">
        <v>147</v>
      </c>
      <c r="I3925" s="28">
        <v>2787.7</v>
      </c>
      <c r="J3925" s="28">
        <v>2337.6999999999998</v>
      </c>
    </row>
    <row r="3926" spans="1:10" x14ac:dyDescent="0.25">
      <c r="A3926"/>
      <c r="B3926" s="17"/>
      <c r="C3926" s="19">
        <v>2014</v>
      </c>
      <c r="D3926" s="29" t="s">
        <v>1867</v>
      </c>
      <c r="E3926" s="29" t="s">
        <v>1867</v>
      </c>
      <c r="F3926" s="10">
        <v>50301.1</v>
      </c>
      <c r="G3926" s="10">
        <v>5983.2</v>
      </c>
      <c r="H3926" s="11" t="s">
        <v>147</v>
      </c>
      <c r="I3926" s="29" t="s">
        <v>1867</v>
      </c>
      <c r="J3926" s="28">
        <v>3397.2</v>
      </c>
    </row>
    <row r="3927" spans="1:10" x14ac:dyDescent="0.25">
      <c r="A3927"/>
      <c r="B3927" s="17"/>
      <c r="C3927" s="19">
        <v>2015</v>
      </c>
      <c r="D3927" s="33" t="s">
        <v>1867</v>
      </c>
      <c r="E3927" s="33" t="s">
        <v>1867</v>
      </c>
      <c r="F3927" s="10">
        <v>90758.400000000009</v>
      </c>
      <c r="G3927" s="10">
        <v>11756.900000000001</v>
      </c>
      <c r="H3927" s="11" t="s">
        <v>147</v>
      </c>
      <c r="I3927" s="28">
        <v>5309.6</v>
      </c>
      <c r="J3927" s="28">
        <v>5309.6</v>
      </c>
    </row>
    <row r="3928" spans="1:10" x14ac:dyDescent="0.25">
      <c r="A3928"/>
      <c r="B3928" s="17"/>
      <c r="C3928" s="19">
        <v>2016</v>
      </c>
      <c r="D3928" s="30" t="s">
        <v>1868</v>
      </c>
      <c r="E3928" s="10">
        <v>1765920.2</v>
      </c>
      <c r="F3928" s="10">
        <v>163940.29999999999</v>
      </c>
      <c r="G3928" s="10">
        <v>59536.4</v>
      </c>
      <c r="H3928" s="11" t="s">
        <v>147</v>
      </c>
      <c r="I3928" s="28">
        <v>4173.3</v>
      </c>
      <c r="J3928" s="28">
        <v>4173.3</v>
      </c>
    </row>
    <row r="3929" spans="1:10" x14ac:dyDescent="0.25">
      <c r="A3929"/>
      <c r="B3929" s="17"/>
      <c r="C3929" s="19">
        <v>2017</v>
      </c>
      <c r="D3929" s="30" t="s">
        <v>1868</v>
      </c>
      <c r="E3929" s="33" t="s">
        <v>1867</v>
      </c>
      <c r="F3929" s="10">
        <v>182129.7</v>
      </c>
      <c r="G3929" s="10">
        <v>63349.100000000006</v>
      </c>
      <c r="H3929" s="11" t="s">
        <v>147</v>
      </c>
      <c r="I3929" s="28">
        <v>8408.7000000000007</v>
      </c>
      <c r="J3929" s="33" t="s">
        <v>1867</v>
      </c>
    </row>
    <row r="3930" spans="1:10" x14ac:dyDescent="0.25">
      <c r="A3930"/>
      <c r="B3930" s="17"/>
      <c r="C3930" s="19">
        <v>2018</v>
      </c>
      <c r="D3930" s="30" t="s">
        <v>1868</v>
      </c>
      <c r="E3930" s="30" t="s">
        <v>1867</v>
      </c>
      <c r="F3930" s="30" t="s">
        <v>1867</v>
      </c>
      <c r="G3930" s="10">
        <v>32055.599999999999</v>
      </c>
      <c r="H3930" s="11" t="s">
        <v>147</v>
      </c>
      <c r="I3930" s="33" t="s">
        <v>1867</v>
      </c>
      <c r="J3930" s="33" t="s">
        <v>1867</v>
      </c>
    </row>
    <row r="3931" spans="1:10" x14ac:dyDescent="0.25">
      <c r="A3931" s="22" t="s">
        <v>1342</v>
      </c>
      <c r="B3931" s="17" t="s">
        <v>1344</v>
      </c>
      <c r="C3931" s="19">
        <v>2013</v>
      </c>
      <c r="D3931" s="34" t="s">
        <v>1867</v>
      </c>
      <c r="E3931" s="30" t="s">
        <v>1868</v>
      </c>
      <c r="F3931" s="10">
        <v>15916.400000000001</v>
      </c>
      <c r="G3931" s="10">
        <v>5556.5</v>
      </c>
      <c r="H3931" s="11" t="s">
        <v>147</v>
      </c>
      <c r="I3931" s="28">
        <v>2787.7</v>
      </c>
      <c r="J3931" s="28">
        <v>2337.6999999999998</v>
      </c>
    </row>
    <row r="3932" spans="1:10" x14ac:dyDescent="0.25">
      <c r="A3932"/>
      <c r="B3932" s="17"/>
      <c r="C3932" s="19">
        <v>2014</v>
      </c>
      <c r="D3932" s="29" t="s">
        <v>1867</v>
      </c>
      <c r="E3932" s="29" t="s">
        <v>1867</v>
      </c>
      <c r="F3932" s="10">
        <v>50301.1</v>
      </c>
      <c r="G3932" s="10">
        <v>5983.2</v>
      </c>
      <c r="H3932" s="11" t="s">
        <v>147</v>
      </c>
      <c r="I3932" s="29" t="s">
        <v>1867</v>
      </c>
      <c r="J3932" s="28">
        <v>3397.2</v>
      </c>
    </row>
    <row r="3933" spans="1:10" x14ac:dyDescent="0.25">
      <c r="A3933"/>
      <c r="B3933" s="17"/>
      <c r="C3933" s="19">
        <v>2015</v>
      </c>
      <c r="D3933" s="33" t="s">
        <v>1867</v>
      </c>
      <c r="E3933" s="33" t="s">
        <v>1867</v>
      </c>
      <c r="F3933" s="10">
        <v>90758.400000000009</v>
      </c>
      <c r="G3933" s="10">
        <v>11756.900000000001</v>
      </c>
      <c r="H3933" s="11" t="s">
        <v>147</v>
      </c>
      <c r="I3933" s="28">
        <v>5309.6</v>
      </c>
      <c r="J3933" s="28">
        <v>5309.6</v>
      </c>
    </row>
    <row r="3934" spans="1:10" x14ac:dyDescent="0.25">
      <c r="A3934"/>
      <c r="B3934" s="17"/>
      <c r="C3934" s="19">
        <v>2016</v>
      </c>
      <c r="D3934" s="30" t="s">
        <v>1868</v>
      </c>
      <c r="E3934" s="10">
        <v>1765920.2</v>
      </c>
      <c r="F3934" s="10">
        <v>163940.29999999999</v>
      </c>
      <c r="G3934" s="10">
        <v>59536.4</v>
      </c>
      <c r="H3934" s="11" t="s">
        <v>147</v>
      </c>
      <c r="I3934" s="28">
        <v>4173.3</v>
      </c>
      <c r="J3934" s="28">
        <v>4173.3</v>
      </c>
    </row>
    <row r="3935" spans="1:10" x14ac:dyDescent="0.25">
      <c r="A3935"/>
      <c r="B3935" s="17"/>
      <c r="C3935" s="19">
        <v>2017</v>
      </c>
      <c r="D3935" s="30" t="s">
        <v>1868</v>
      </c>
      <c r="E3935" s="33" t="s">
        <v>1867</v>
      </c>
      <c r="F3935" s="10">
        <v>182129.7</v>
      </c>
      <c r="G3935" s="10">
        <v>63349.100000000006</v>
      </c>
      <c r="H3935" s="11" t="s">
        <v>147</v>
      </c>
      <c r="I3935" s="28">
        <v>8408.7000000000007</v>
      </c>
      <c r="J3935" s="33" t="s">
        <v>1867</v>
      </c>
    </row>
    <row r="3936" spans="1:10" x14ac:dyDescent="0.25">
      <c r="A3936"/>
      <c r="B3936" s="17"/>
      <c r="C3936" s="19">
        <v>2018</v>
      </c>
      <c r="D3936" s="30" t="s">
        <v>1868</v>
      </c>
      <c r="E3936" s="30" t="s">
        <v>1867</v>
      </c>
      <c r="F3936" s="30" t="s">
        <v>1867</v>
      </c>
      <c r="G3936" s="10">
        <v>32055.599999999999</v>
      </c>
      <c r="H3936" s="11" t="s">
        <v>147</v>
      </c>
      <c r="I3936" s="33" t="s">
        <v>1867</v>
      </c>
      <c r="J3936" s="33" t="s">
        <v>1867</v>
      </c>
    </row>
    <row r="3937" spans="1:10" x14ac:dyDescent="0.25">
      <c r="A3937" s="20" t="s">
        <v>108</v>
      </c>
      <c r="B3937" s="17" t="s">
        <v>1345</v>
      </c>
      <c r="C3937" s="19">
        <v>2013</v>
      </c>
      <c r="D3937" s="10">
        <v>12447718</v>
      </c>
      <c r="E3937" s="10">
        <v>2303441</v>
      </c>
      <c r="F3937" s="10">
        <v>239594.8</v>
      </c>
      <c r="G3937" s="10">
        <v>33076.300000000003</v>
      </c>
      <c r="H3937" s="11" t="s">
        <v>147</v>
      </c>
      <c r="I3937" s="28">
        <v>2023.3</v>
      </c>
      <c r="J3937" s="28">
        <v>2023.3</v>
      </c>
    </row>
    <row r="3938" spans="1:10" x14ac:dyDescent="0.25">
      <c r="A3938"/>
      <c r="B3938" s="17"/>
      <c r="C3938" s="19">
        <v>2014</v>
      </c>
      <c r="D3938" s="10">
        <v>11681746.800000001</v>
      </c>
      <c r="E3938" s="10">
        <v>3258782.6999999997</v>
      </c>
      <c r="F3938" s="10">
        <v>421522</v>
      </c>
      <c r="G3938" s="10">
        <v>54460</v>
      </c>
      <c r="H3938" s="11" t="s">
        <v>147</v>
      </c>
      <c r="I3938" s="28">
        <v>1882.1</v>
      </c>
      <c r="J3938" s="28">
        <v>1882.1</v>
      </c>
    </row>
    <row r="3939" spans="1:10" x14ac:dyDescent="0.25">
      <c r="A3939"/>
      <c r="B3939" s="17"/>
      <c r="C3939" s="19">
        <v>2015</v>
      </c>
      <c r="D3939" s="10">
        <v>19099727.800000001</v>
      </c>
      <c r="E3939" s="10">
        <v>3689198.6</v>
      </c>
      <c r="F3939" s="10">
        <v>417260.5</v>
      </c>
      <c r="G3939" s="10">
        <v>98966.5</v>
      </c>
      <c r="H3939" s="11" t="s">
        <v>147</v>
      </c>
      <c r="I3939" s="28">
        <v>3534</v>
      </c>
      <c r="J3939" s="28">
        <v>3534</v>
      </c>
    </row>
    <row r="3940" spans="1:10" x14ac:dyDescent="0.25">
      <c r="A3940"/>
      <c r="B3940" s="17"/>
      <c r="C3940" s="19">
        <v>2016</v>
      </c>
      <c r="D3940" s="33" t="s">
        <v>1867</v>
      </c>
      <c r="E3940" s="10">
        <v>7847334.7000000002</v>
      </c>
      <c r="F3940" s="10">
        <v>397042.2</v>
      </c>
      <c r="G3940" s="10">
        <v>168305.5</v>
      </c>
      <c r="H3940" s="11" t="s">
        <v>147</v>
      </c>
      <c r="I3940" s="28">
        <v>4352</v>
      </c>
      <c r="J3940" s="28">
        <v>4352</v>
      </c>
    </row>
    <row r="3941" spans="1:10" x14ac:dyDescent="0.25">
      <c r="A3941"/>
      <c r="B3941" s="17"/>
      <c r="C3941" s="19">
        <v>2017</v>
      </c>
      <c r="D3941" s="10">
        <v>34744335</v>
      </c>
      <c r="E3941" s="10">
        <v>6169009.7000000002</v>
      </c>
      <c r="F3941" s="10">
        <v>350597.2</v>
      </c>
      <c r="G3941" s="10">
        <v>148419.1</v>
      </c>
      <c r="H3941" s="11" t="s">
        <v>147</v>
      </c>
      <c r="I3941" s="28">
        <v>6784.5</v>
      </c>
      <c r="J3941" s="28">
        <v>6784.5</v>
      </c>
    </row>
    <row r="3942" spans="1:10" x14ac:dyDescent="0.25">
      <c r="A3942"/>
      <c r="B3942" s="17"/>
      <c r="C3942" s="19">
        <v>2018</v>
      </c>
      <c r="D3942" s="10">
        <v>46316540.899999999</v>
      </c>
      <c r="E3942" s="10">
        <v>5268130.7</v>
      </c>
      <c r="F3942" s="10">
        <v>494200</v>
      </c>
      <c r="G3942" s="10">
        <v>139594.70000000001</v>
      </c>
      <c r="H3942" s="11" t="s">
        <v>147</v>
      </c>
      <c r="I3942" s="28">
        <v>12051.6</v>
      </c>
      <c r="J3942" s="28">
        <v>12051.6</v>
      </c>
    </row>
    <row r="3943" spans="1:10" x14ac:dyDescent="0.25">
      <c r="A3943" s="21" t="s">
        <v>1346</v>
      </c>
      <c r="B3943" s="17" t="s">
        <v>1347</v>
      </c>
      <c r="C3943" s="19">
        <v>2013</v>
      </c>
      <c r="D3943" s="34" t="s">
        <v>1867</v>
      </c>
      <c r="E3943" s="34" t="s">
        <v>1867</v>
      </c>
      <c r="F3943" s="34" t="s">
        <v>1867</v>
      </c>
      <c r="G3943" s="34" t="s">
        <v>1867</v>
      </c>
      <c r="H3943" s="11" t="s">
        <v>147</v>
      </c>
      <c r="I3943" s="11" t="s">
        <v>1867</v>
      </c>
      <c r="J3943" s="11" t="s">
        <v>1867</v>
      </c>
    </row>
    <row r="3944" spans="1:10" x14ac:dyDescent="0.25">
      <c r="A3944"/>
      <c r="B3944" s="17"/>
      <c r="C3944" s="19">
        <v>2014</v>
      </c>
      <c r="D3944" s="29" t="s">
        <v>1867</v>
      </c>
      <c r="E3944" s="29" t="s">
        <v>1867</v>
      </c>
      <c r="F3944" s="10">
        <v>360002.6</v>
      </c>
      <c r="G3944" s="29" t="s">
        <v>1867</v>
      </c>
      <c r="H3944" s="11" t="s">
        <v>147</v>
      </c>
      <c r="I3944" s="11" t="s">
        <v>1867</v>
      </c>
      <c r="J3944" s="11" t="s">
        <v>1867</v>
      </c>
    </row>
    <row r="3945" spans="1:10" x14ac:dyDescent="0.25">
      <c r="A3945"/>
      <c r="B3945" s="17"/>
      <c r="C3945" s="19">
        <v>2015</v>
      </c>
      <c r="D3945" s="33" t="s">
        <v>1867</v>
      </c>
      <c r="E3945" s="10">
        <v>3077043.4</v>
      </c>
      <c r="F3945" s="10">
        <v>304854.09999999998</v>
      </c>
      <c r="G3945" s="10">
        <v>46585.5</v>
      </c>
      <c r="H3945" s="11" t="s">
        <v>147</v>
      </c>
      <c r="I3945" s="33" t="s">
        <v>1867</v>
      </c>
      <c r="J3945" s="33" t="s">
        <v>1867</v>
      </c>
    </row>
    <row r="3946" spans="1:10" x14ac:dyDescent="0.25">
      <c r="A3946"/>
      <c r="B3946" s="17"/>
      <c r="C3946" s="19">
        <v>2016</v>
      </c>
      <c r="D3946" s="33" t="s">
        <v>1867</v>
      </c>
      <c r="E3946" s="10">
        <v>7092293.7000000002</v>
      </c>
      <c r="F3946" s="10">
        <v>324074.2</v>
      </c>
      <c r="G3946" s="10">
        <v>120524.9</v>
      </c>
      <c r="H3946" s="11" t="s">
        <v>147</v>
      </c>
      <c r="I3946" s="28">
        <v>720.7</v>
      </c>
      <c r="J3946" s="28">
        <v>720.7</v>
      </c>
    </row>
    <row r="3947" spans="1:10" x14ac:dyDescent="0.25">
      <c r="A3947"/>
      <c r="B3947" s="17"/>
      <c r="C3947" s="19">
        <v>2017</v>
      </c>
      <c r="D3947" s="33" t="s">
        <v>1867</v>
      </c>
      <c r="E3947" s="10">
        <v>5553508.9000000004</v>
      </c>
      <c r="F3947" s="10">
        <v>225789.09999999998</v>
      </c>
      <c r="G3947" s="10">
        <v>65439.200000000004</v>
      </c>
      <c r="H3947" s="11" t="s">
        <v>147</v>
      </c>
      <c r="I3947" s="33" t="s">
        <v>1867</v>
      </c>
      <c r="J3947" s="33" t="s">
        <v>1867</v>
      </c>
    </row>
    <row r="3948" spans="1:10" x14ac:dyDescent="0.25">
      <c r="A3948"/>
      <c r="B3948" s="17"/>
      <c r="C3948" s="19">
        <v>2018</v>
      </c>
      <c r="D3948" s="30" t="s">
        <v>1867</v>
      </c>
      <c r="E3948" s="10">
        <v>4707039</v>
      </c>
      <c r="F3948" s="30" t="s">
        <v>1867</v>
      </c>
      <c r="G3948" s="10">
        <v>88779.8</v>
      </c>
      <c r="H3948" s="11" t="s">
        <v>147</v>
      </c>
      <c r="I3948" s="33" t="s">
        <v>1867</v>
      </c>
      <c r="J3948" s="33" t="s">
        <v>1867</v>
      </c>
    </row>
    <row r="3949" spans="1:10" x14ac:dyDescent="0.25">
      <c r="A3949" s="22" t="s">
        <v>1346</v>
      </c>
      <c r="B3949" s="17" t="s">
        <v>1348</v>
      </c>
      <c r="C3949" s="19">
        <v>2013</v>
      </c>
      <c r="D3949" s="34" t="s">
        <v>1867</v>
      </c>
      <c r="E3949" s="34" t="s">
        <v>1867</v>
      </c>
      <c r="F3949" s="34" t="s">
        <v>1867</v>
      </c>
      <c r="G3949" s="34" t="s">
        <v>1867</v>
      </c>
      <c r="H3949" s="11" t="s">
        <v>147</v>
      </c>
      <c r="I3949" s="11" t="s">
        <v>1867</v>
      </c>
      <c r="J3949" s="11" t="s">
        <v>1867</v>
      </c>
    </row>
    <row r="3950" spans="1:10" x14ac:dyDescent="0.25">
      <c r="A3950"/>
      <c r="B3950" s="17"/>
      <c r="C3950" s="19">
        <v>2014</v>
      </c>
      <c r="D3950" s="29" t="s">
        <v>1867</v>
      </c>
      <c r="E3950" s="29" t="s">
        <v>1867</v>
      </c>
      <c r="F3950" s="10">
        <v>360002.6</v>
      </c>
      <c r="G3950" s="29" t="s">
        <v>1867</v>
      </c>
      <c r="H3950" s="11" t="s">
        <v>147</v>
      </c>
      <c r="I3950" s="11" t="s">
        <v>1867</v>
      </c>
      <c r="J3950" s="11" t="s">
        <v>1867</v>
      </c>
    </row>
    <row r="3951" spans="1:10" x14ac:dyDescent="0.25">
      <c r="A3951"/>
      <c r="B3951" s="17"/>
      <c r="C3951" s="19">
        <v>2015</v>
      </c>
      <c r="D3951" s="33" t="s">
        <v>1867</v>
      </c>
      <c r="E3951" s="10">
        <v>3077043.4</v>
      </c>
      <c r="F3951" s="10">
        <v>304854.09999999998</v>
      </c>
      <c r="G3951" s="10">
        <v>46585.5</v>
      </c>
      <c r="H3951" s="11" t="s">
        <v>147</v>
      </c>
      <c r="I3951" s="33" t="s">
        <v>1867</v>
      </c>
      <c r="J3951" s="33" t="s">
        <v>1867</v>
      </c>
    </row>
    <row r="3952" spans="1:10" x14ac:dyDescent="0.25">
      <c r="A3952"/>
      <c r="B3952" s="17"/>
      <c r="C3952" s="19">
        <v>2016</v>
      </c>
      <c r="D3952" s="33" t="s">
        <v>1867</v>
      </c>
      <c r="E3952" s="10">
        <v>7092293.7000000002</v>
      </c>
      <c r="F3952" s="10">
        <v>324074.2</v>
      </c>
      <c r="G3952" s="10">
        <v>120524.9</v>
      </c>
      <c r="H3952" s="11" t="s">
        <v>147</v>
      </c>
      <c r="I3952" s="28">
        <v>720.7</v>
      </c>
      <c r="J3952" s="28">
        <v>720.7</v>
      </c>
    </row>
    <row r="3953" spans="1:10" x14ac:dyDescent="0.25">
      <c r="A3953"/>
      <c r="B3953" s="17"/>
      <c r="C3953" s="19">
        <v>2017</v>
      </c>
      <c r="D3953" s="33" t="s">
        <v>1867</v>
      </c>
      <c r="E3953" s="10">
        <v>5553508.9000000004</v>
      </c>
      <c r="F3953" s="10">
        <v>225789.09999999998</v>
      </c>
      <c r="G3953" s="10">
        <v>65439.200000000004</v>
      </c>
      <c r="H3953" s="11" t="s">
        <v>147</v>
      </c>
      <c r="I3953" s="33" t="s">
        <v>1867</v>
      </c>
      <c r="J3953" s="33" t="s">
        <v>1867</v>
      </c>
    </row>
    <row r="3954" spans="1:10" x14ac:dyDescent="0.25">
      <c r="A3954"/>
      <c r="B3954" s="17"/>
      <c r="C3954" s="19">
        <v>2018</v>
      </c>
      <c r="D3954" s="30" t="s">
        <v>1867</v>
      </c>
      <c r="E3954" s="10">
        <v>4707039</v>
      </c>
      <c r="F3954" s="30" t="s">
        <v>1867</v>
      </c>
      <c r="G3954" s="10">
        <v>88779.8</v>
      </c>
      <c r="H3954" s="11" t="s">
        <v>147</v>
      </c>
      <c r="I3954" s="33" t="s">
        <v>1867</v>
      </c>
      <c r="J3954" s="33" t="s">
        <v>1867</v>
      </c>
    </row>
    <row r="3955" spans="1:10" x14ac:dyDescent="0.25">
      <c r="A3955" s="21" t="s">
        <v>1349</v>
      </c>
      <c r="B3955" s="17" t="s">
        <v>1350</v>
      </c>
      <c r="C3955" s="19">
        <v>2013</v>
      </c>
      <c r="D3955" s="34" t="s">
        <v>1867</v>
      </c>
      <c r="E3955" s="34" t="s">
        <v>1867</v>
      </c>
      <c r="F3955" s="34" t="s">
        <v>1867</v>
      </c>
      <c r="G3955" s="10">
        <v>14806</v>
      </c>
      <c r="H3955" s="11" t="s">
        <v>147</v>
      </c>
      <c r="I3955" s="11" t="s">
        <v>1867</v>
      </c>
      <c r="J3955" s="28">
        <v>1975.5</v>
      </c>
    </row>
    <row r="3956" spans="1:10" x14ac:dyDescent="0.25">
      <c r="A3956"/>
      <c r="B3956" s="17"/>
      <c r="C3956" s="19">
        <v>2014</v>
      </c>
      <c r="D3956" s="29" t="s">
        <v>1867</v>
      </c>
      <c r="E3956" s="29" t="s">
        <v>1867</v>
      </c>
      <c r="F3956" s="10">
        <v>61519.4</v>
      </c>
      <c r="G3956" s="10">
        <v>20427.899999999998</v>
      </c>
      <c r="H3956" s="11" t="s">
        <v>147</v>
      </c>
      <c r="I3956" s="28">
        <v>1882.1</v>
      </c>
      <c r="J3956" s="28">
        <v>1882.1</v>
      </c>
    </row>
    <row r="3957" spans="1:10" x14ac:dyDescent="0.25">
      <c r="A3957"/>
      <c r="B3957" s="17"/>
      <c r="C3957" s="19">
        <v>2015</v>
      </c>
      <c r="D3957" s="33" t="s">
        <v>1867</v>
      </c>
      <c r="E3957" s="10">
        <v>612155.19999999995</v>
      </c>
      <c r="F3957" s="10">
        <v>112406.39999999999</v>
      </c>
      <c r="G3957" s="10">
        <v>52381</v>
      </c>
      <c r="H3957" s="11" t="s">
        <v>147</v>
      </c>
      <c r="I3957" s="33" t="s">
        <v>1867</v>
      </c>
      <c r="J3957" s="33" t="s">
        <v>1867</v>
      </c>
    </row>
    <row r="3958" spans="1:10" x14ac:dyDescent="0.25">
      <c r="A3958"/>
      <c r="B3958" s="17"/>
      <c r="C3958" s="19">
        <v>2016</v>
      </c>
      <c r="D3958" s="33" t="s">
        <v>1867</v>
      </c>
      <c r="E3958" s="10">
        <v>755041</v>
      </c>
      <c r="F3958" s="10">
        <v>72968.000000000015</v>
      </c>
      <c r="G3958" s="10">
        <v>47780.600000000006</v>
      </c>
      <c r="H3958" s="11" t="s">
        <v>147</v>
      </c>
      <c r="I3958" s="28">
        <v>3631.3</v>
      </c>
      <c r="J3958" s="28">
        <v>3631.3</v>
      </c>
    </row>
    <row r="3959" spans="1:10" x14ac:dyDescent="0.25">
      <c r="A3959"/>
      <c r="B3959" s="17"/>
      <c r="C3959" s="19">
        <v>2017</v>
      </c>
      <c r="D3959" s="33" t="s">
        <v>1867</v>
      </c>
      <c r="E3959" s="10">
        <v>615500.80000000005</v>
      </c>
      <c r="F3959" s="10">
        <v>124808.09999999999</v>
      </c>
      <c r="G3959" s="10">
        <v>82979.899999999994</v>
      </c>
      <c r="H3959" s="11" t="s">
        <v>147</v>
      </c>
      <c r="I3959" s="33" t="s">
        <v>1867</v>
      </c>
      <c r="J3959" s="33" t="s">
        <v>1867</v>
      </c>
    </row>
    <row r="3960" spans="1:10" x14ac:dyDescent="0.25">
      <c r="A3960"/>
      <c r="B3960" s="17"/>
      <c r="C3960" s="19">
        <v>2018</v>
      </c>
      <c r="D3960" s="30" t="s">
        <v>1867</v>
      </c>
      <c r="E3960" s="10">
        <v>561091.69999999995</v>
      </c>
      <c r="F3960" s="30" t="s">
        <v>1867</v>
      </c>
      <c r="G3960" s="10">
        <v>50814.9</v>
      </c>
      <c r="H3960" s="11" t="s">
        <v>147</v>
      </c>
      <c r="I3960" s="33" t="s">
        <v>1867</v>
      </c>
      <c r="J3960" s="33" t="s">
        <v>1867</v>
      </c>
    </row>
    <row r="3961" spans="1:10" x14ac:dyDescent="0.25">
      <c r="A3961" s="22" t="s">
        <v>1351</v>
      </c>
      <c r="B3961" s="17" t="s">
        <v>1352</v>
      </c>
      <c r="C3961" s="19">
        <v>2013</v>
      </c>
      <c r="D3961" s="34" t="s">
        <v>1867</v>
      </c>
      <c r="E3961" s="34" t="s">
        <v>1867</v>
      </c>
      <c r="F3961" s="10">
        <v>58399.1</v>
      </c>
      <c r="G3961" s="10">
        <v>14654.7</v>
      </c>
      <c r="H3961" s="11" t="s">
        <v>147</v>
      </c>
      <c r="I3961" s="28">
        <v>1824.2</v>
      </c>
      <c r="J3961" s="28">
        <v>1824.2</v>
      </c>
    </row>
    <row r="3962" spans="1:10" x14ac:dyDescent="0.25">
      <c r="A3962"/>
      <c r="B3962" s="17"/>
      <c r="C3962" s="19">
        <v>2014</v>
      </c>
      <c r="D3962" s="29" t="s">
        <v>1867</v>
      </c>
      <c r="E3962" s="29" t="s">
        <v>1867</v>
      </c>
      <c r="F3962" s="10">
        <v>60748.100000000006</v>
      </c>
      <c r="G3962" s="10">
        <v>19656.599999999999</v>
      </c>
      <c r="H3962" s="11" t="s">
        <v>147</v>
      </c>
      <c r="I3962" s="11" t="s">
        <v>1867</v>
      </c>
      <c r="J3962" s="28">
        <v>1110.8</v>
      </c>
    </row>
    <row r="3963" spans="1:10" x14ac:dyDescent="0.25">
      <c r="A3963"/>
      <c r="B3963" s="17"/>
      <c r="C3963" s="19">
        <v>2015</v>
      </c>
      <c r="D3963" s="33" t="s">
        <v>1867</v>
      </c>
      <c r="E3963" s="10">
        <v>612155.19999999995</v>
      </c>
      <c r="F3963" s="33" t="s">
        <v>1867</v>
      </c>
      <c r="G3963" s="11" t="s">
        <v>1867</v>
      </c>
      <c r="H3963" s="11" t="s">
        <v>147</v>
      </c>
      <c r="I3963" s="11" t="s">
        <v>1867</v>
      </c>
      <c r="J3963" s="11" t="s">
        <v>1867</v>
      </c>
    </row>
    <row r="3964" spans="1:10" x14ac:dyDescent="0.25">
      <c r="A3964"/>
      <c r="B3964" s="17"/>
      <c r="C3964" s="19">
        <v>2016</v>
      </c>
      <c r="D3964" s="33" t="s">
        <v>1867</v>
      </c>
      <c r="E3964" s="10">
        <v>755041</v>
      </c>
      <c r="F3964" s="10">
        <v>72968.000000000015</v>
      </c>
      <c r="G3964" s="10">
        <v>47780.600000000006</v>
      </c>
      <c r="H3964" s="11" t="s">
        <v>147</v>
      </c>
      <c r="I3964" s="28">
        <v>3631.3</v>
      </c>
      <c r="J3964" s="28">
        <v>3631.3</v>
      </c>
    </row>
    <row r="3965" spans="1:10" x14ac:dyDescent="0.25">
      <c r="A3965"/>
      <c r="B3965" s="17"/>
      <c r="C3965" s="19">
        <v>2017</v>
      </c>
      <c r="D3965" s="33" t="s">
        <v>1867</v>
      </c>
      <c r="E3965" s="10">
        <v>615500.80000000005</v>
      </c>
      <c r="F3965" s="10">
        <v>124808.09999999999</v>
      </c>
      <c r="G3965" s="10">
        <v>82979.899999999994</v>
      </c>
      <c r="H3965" s="11" t="s">
        <v>147</v>
      </c>
      <c r="I3965" s="33" t="s">
        <v>1867</v>
      </c>
      <c r="J3965" s="33" t="s">
        <v>1867</v>
      </c>
    </row>
    <row r="3966" spans="1:10" x14ac:dyDescent="0.25">
      <c r="A3966"/>
      <c r="B3966" s="17"/>
      <c r="C3966" s="19">
        <v>2018</v>
      </c>
      <c r="D3966" s="30" t="s">
        <v>1867</v>
      </c>
      <c r="E3966" s="10">
        <v>561091.69999999995</v>
      </c>
      <c r="F3966" s="30" t="s">
        <v>1867</v>
      </c>
      <c r="G3966" s="10">
        <v>50814.9</v>
      </c>
      <c r="H3966" s="11" t="s">
        <v>147</v>
      </c>
      <c r="I3966" s="33" t="s">
        <v>1867</v>
      </c>
      <c r="J3966" s="33" t="s">
        <v>1867</v>
      </c>
    </row>
    <row r="3967" spans="1:10" x14ac:dyDescent="0.25">
      <c r="A3967" s="22" t="s">
        <v>1353</v>
      </c>
      <c r="B3967" s="17" t="s">
        <v>1354</v>
      </c>
      <c r="C3967" s="19">
        <v>2013</v>
      </c>
      <c r="D3967" s="30" t="s">
        <v>1868</v>
      </c>
      <c r="E3967" s="30" t="s">
        <v>1868</v>
      </c>
      <c r="F3967" s="34" t="s">
        <v>1867</v>
      </c>
      <c r="G3967" s="34" t="s">
        <v>1867</v>
      </c>
      <c r="H3967" s="11" t="s">
        <v>147</v>
      </c>
      <c r="I3967" s="11" t="s">
        <v>1867</v>
      </c>
      <c r="J3967" s="11" t="s">
        <v>1867</v>
      </c>
    </row>
    <row r="3968" spans="1:10" x14ac:dyDescent="0.25">
      <c r="A3968"/>
      <c r="B3968" s="17"/>
      <c r="C3968" s="19">
        <v>2014</v>
      </c>
      <c r="D3968" s="30" t="s">
        <v>1868</v>
      </c>
      <c r="E3968" s="30" t="s">
        <v>1868</v>
      </c>
      <c r="F3968" s="10">
        <v>771.3</v>
      </c>
      <c r="G3968" s="29" t="s">
        <v>1867</v>
      </c>
      <c r="H3968" s="11" t="s">
        <v>147</v>
      </c>
      <c r="I3968" s="11" t="s">
        <v>1867</v>
      </c>
      <c r="J3968" s="11" t="s">
        <v>1867</v>
      </c>
    </row>
    <row r="3969" spans="1:10" x14ac:dyDescent="0.25">
      <c r="A3969"/>
      <c r="B3969" s="17"/>
      <c r="C3969" s="19">
        <v>2015</v>
      </c>
      <c r="D3969" s="30" t="s">
        <v>1868</v>
      </c>
      <c r="E3969" s="30" t="s">
        <v>1868</v>
      </c>
      <c r="F3969" s="33" t="s">
        <v>1867</v>
      </c>
      <c r="G3969" s="11" t="s">
        <v>1867</v>
      </c>
      <c r="H3969" s="11" t="s">
        <v>147</v>
      </c>
      <c r="I3969" s="11" t="s">
        <v>1867</v>
      </c>
      <c r="J3969" s="11" t="s">
        <v>1867</v>
      </c>
    </row>
    <row r="3970" spans="1:10" x14ac:dyDescent="0.25">
      <c r="A3970"/>
      <c r="B3970" s="17"/>
      <c r="C3970" s="19">
        <v>2016</v>
      </c>
      <c r="D3970" s="30" t="s">
        <v>1868</v>
      </c>
      <c r="E3970" s="30" t="s">
        <v>1868</v>
      </c>
      <c r="F3970" s="30" t="s">
        <v>1868</v>
      </c>
      <c r="G3970" s="30" t="s">
        <v>1868</v>
      </c>
      <c r="H3970" s="11" t="s">
        <v>147</v>
      </c>
      <c r="I3970" s="11" t="s">
        <v>147</v>
      </c>
      <c r="J3970" s="11" t="s">
        <v>147</v>
      </c>
    </row>
    <row r="3971" spans="1:10" x14ac:dyDescent="0.25">
      <c r="A3971"/>
      <c r="B3971" s="17"/>
      <c r="C3971" s="19">
        <v>2017</v>
      </c>
      <c r="D3971" s="30" t="s">
        <v>1868</v>
      </c>
      <c r="E3971" s="30" t="s">
        <v>1868</v>
      </c>
      <c r="F3971" s="30" t="s">
        <v>1868</v>
      </c>
      <c r="G3971" s="30" t="s">
        <v>1868</v>
      </c>
      <c r="H3971" s="11" t="s">
        <v>147</v>
      </c>
      <c r="I3971" s="11" t="s">
        <v>147</v>
      </c>
      <c r="J3971" s="11" t="s">
        <v>147</v>
      </c>
    </row>
    <row r="3972" spans="1:10" x14ac:dyDescent="0.25">
      <c r="A3972"/>
      <c r="B3972" s="17"/>
      <c r="C3972" s="19">
        <v>2018</v>
      </c>
      <c r="D3972" s="30" t="s">
        <v>1868</v>
      </c>
      <c r="E3972" s="30" t="s">
        <v>1868</v>
      </c>
      <c r="F3972" s="30" t="s">
        <v>1868</v>
      </c>
      <c r="G3972" s="30" t="s">
        <v>1868</v>
      </c>
      <c r="H3972" s="11" t="s">
        <v>147</v>
      </c>
      <c r="I3972" s="11" t="s">
        <v>147</v>
      </c>
      <c r="J3972" s="11" t="s">
        <v>147</v>
      </c>
    </row>
    <row r="3973" spans="1:10" x14ac:dyDescent="0.25">
      <c r="A3973" s="20" t="s">
        <v>109</v>
      </c>
      <c r="B3973" s="17" t="s">
        <v>1355</v>
      </c>
      <c r="C3973" s="19">
        <v>2013</v>
      </c>
      <c r="D3973" s="10">
        <v>67390089.5</v>
      </c>
      <c r="E3973" s="34" t="s">
        <v>1867</v>
      </c>
      <c r="F3973" s="34" t="s">
        <v>1867</v>
      </c>
      <c r="G3973" s="10">
        <v>6643307.6000000006</v>
      </c>
      <c r="H3973" s="11" t="s">
        <v>1867</v>
      </c>
      <c r="I3973" s="11" t="s">
        <v>1867</v>
      </c>
      <c r="J3973" s="28">
        <v>2059578.7</v>
      </c>
    </row>
    <row r="3974" spans="1:10" x14ac:dyDescent="0.25">
      <c r="A3974"/>
      <c r="B3974" s="17"/>
      <c r="C3974" s="19">
        <v>2014</v>
      </c>
      <c r="D3974" s="10">
        <v>58148047.299999997</v>
      </c>
      <c r="E3974" s="10">
        <v>38241931.100000001</v>
      </c>
      <c r="F3974" s="10">
        <v>18779058.899999999</v>
      </c>
      <c r="G3974" s="10">
        <v>8781404.6999999993</v>
      </c>
      <c r="H3974" s="28">
        <v>134011.4</v>
      </c>
      <c r="I3974" s="28">
        <v>2708494.7</v>
      </c>
      <c r="J3974" s="28">
        <v>2262083.7999999998</v>
      </c>
    </row>
    <row r="3975" spans="1:10" x14ac:dyDescent="0.25">
      <c r="A3975"/>
      <c r="B3975" s="17"/>
      <c r="C3975" s="19">
        <v>2015</v>
      </c>
      <c r="D3975" s="10">
        <v>54473583.200000003</v>
      </c>
      <c r="E3975" s="10">
        <v>63329735.100000001</v>
      </c>
      <c r="F3975" s="10">
        <v>21599410.100000001</v>
      </c>
      <c r="G3975" s="10">
        <v>9249998</v>
      </c>
      <c r="H3975" s="28">
        <v>163103</v>
      </c>
      <c r="I3975" s="28">
        <v>4751620.9000000004</v>
      </c>
      <c r="J3975" s="28">
        <v>3574628.7</v>
      </c>
    </row>
    <row r="3976" spans="1:10" x14ac:dyDescent="0.25">
      <c r="A3976"/>
      <c r="B3976" s="17"/>
      <c r="C3976" s="19">
        <v>2016</v>
      </c>
      <c r="D3976" s="10">
        <v>39228310.700000003</v>
      </c>
      <c r="E3976" s="10">
        <v>78270798.699999988</v>
      </c>
      <c r="F3976" s="10">
        <v>28160739.100000001</v>
      </c>
      <c r="G3976" s="10">
        <v>14124213</v>
      </c>
      <c r="H3976" s="28">
        <v>16774.3</v>
      </c>
      <c r="I3976" s="28">
        <v>5485937.2999999998</v>
      </c>
      <c r="J3976" s="28">
        <v>5373054.7000000002</v>
      </c>
    </row>
    <row r="3977" spans="1:10" x14ac:dyDescent="0.25">
      <c r="A3977"/>
      <c r="B3977" s="17"/>
      <c r="C3977" s="19">
        <v>2017</v>
      </c>
      <c r="D3977" s="10">
        <v>38886900</v>
      </c>
      <c r="E3977" s="33" t="s">
        <v>1867</v>
      </c>
      <c r="F3977" s="33" t="s">
        <v>1867</v>
      </c>
      <c r="G3977" s="10">
        <v>16469094.800000001</v>
      </c>
      <c r="H3977" s="11" t="s">
        <v>1867</v>
      </c>
      <c r="I3977" s="11" t="s">
        <v>1867</v>
      </c>
      <c r="J3977" s="28">
        <v>6910379.2000000002</v>
      </c>
    </row>
    <row r="3978" spans="1:10" x14ac:dyDescent="0.25">
      <c r="A3978"/>
      <c r="B3978" s="17"/>
      <c r="C3978" s="19">
        <v>2018</v>
      </c>
      <c r="D3978" s="10">
        <v>49858108.700000003</v>
      </c>
      <c r="E3978" s="10">
        <v>83172224.900000006</v>
      </c>
      <c r="F3978" s="10">
        <v>47636689</v>
      </c>
      <c r="G3978" s="10">
        <v>21283873.299999997</v>
      </c>
      <c r="H3978" s="28">
        <v>55925.2</v>
      </c>
      <c r="I3978" s="28">
        <v>8977314.9000000004</v>
      </c>
      <c r="J3978" s="28">
        <v>8493456.6999999993</v>
      </c>
    </row>
    <row r="3979" spans="1:10" x14ac:dyDescent="0.25">
      <c r="A3979" s="21" t="s">
        <v>1356</v>
      </c>
      <c r="B3979" s="17" t="s">
        <v>1357</v>
      </c>
      <c r="C3979" s="19">
        <v>2013</v>
      </c>
      <c r="D3979" s="34" t="s">
        <v>1867</v>
      </c>
      <c r="E3979" s="34" t="s">
        <v>1867</v>
      </c>
      <c r="F3979" s="10">
        <v>1773165.2</v>
      </c>
      <c r="G3979" s="10">
        <v>317109.3</v>
      </c>
      <c r="H3979" s="11" t="s">
        <v>147</v>
      </c>
      <c r="I3979" s="28">
        <v>126653.5</v>
      </c>
      <c r="J3979" s="28">
        <v>120236.6</v>
      </c>
    </row>
    <row r="3980" spans="1:10" x14ac:dyDescent="0.25">
      <c r="A3980"/>
      <c r="B3980" s="17"/>
      <c r="C3980" s="19">
        <v>2014</v>
      </c>
      <c r="D3980" s="30" t="s">
        <v>1868</v>
      </c>
      <c r="E3980" s="29" t="s">
        <v>1867</v>
      </c>
      <c r="F3980" s="10">
        <v>2176527.6</v>
      </c>
      <c r="G3980" s="10">
        <v>564467.1</v>
      </c>
      <c r="H3980" s="11" t="s">
        <v>1867</v>
      </c>
      <c r="I3980" s="11" t="s">
        <v>1867</v>
      </c>
      <c r="J3980" s="28">
        <v>124719.8</v>
      </c>
    </row>
    <row r="3981" spans="1:10" x14ac:dyDescent="0.25">
      <c r="A3981"/>
      <c r="B3981" s="17"/>
      <c r="C3981" s="19">
        <v>2015</v>
      </c>
      <c r="D3981" s="30" t="s">
        <v>1868</v>
      </c>
      <c r="E3981" s="33" t="s">
        <v>1867</v>
      </c>
      <c r="F3981" s="33" t="s">
        <v>1867</v>
      </c>
      <c r="G3981" s="10">
        <v>553507.30000000005</v>
      </c>
      <c r="H3981" s="11" t="s">
        <v>1867</v>
      </c>
      <c r="I3981" s="11" t="s">
        <v>1867</v>
      </c>
      <c r="J3981" s="28">
        <v>181277.2</v>
      </c>
    </row>
    <row r="3982" spans="1:10" x14ac:dyDescent="0.25">
      <c r="A3982"/>
      <c r="B3982" s="17"/>
      <c r="C3982" s="19">
        <v>2016</v>
      </c>
      <c r="D3982" s="33" t="s">
        <v>1867</v>
      </c>
      <c r="E3982" s="10">
        <v>11523505.300000001</v>
      </c>
      <c r="F3982" s="10">
        <v>3897638.9000000004</v>
      </c>
      <c r="G3982" s="10">
        <v>781419.5</v>
      </c>
      <c r="H3982" s="11" t="s">
        <v>147</v>
      </c>
      <c r="I3982" s="28">
        <v>260013.7</v>
      </c>
      <c r="J3982" s="28">
        <v>246950.6</v>
      </c>
    </row>
    <row r="3983" spans="1:10" x14ac:dyDescent="0.25">
      <c r="A3983"/>
      <c r="B3983" s="17"/>
      <c r="C3983" s="19">
        <v>2017</v>
      </c>
      <c r="D3983" s="33" t="s">
        <v>1867</v>
      </c>
      <c r="E3983" s="33" t="s">
        <v>1867</v>
      </c>
      <c r="F3983" s="10">
        <v>5017184.5</v>
      </c>
      <c r="G3983" s="10">
        <v>1020434.9</v>
      </c>
      <c r="H3983" s="11" t="s">
        <v>147</v>
      </c>
      <c r="I3983" s="28">
        <v>349055.7</v>
      </c>
      <c r="J3983" s="28">
        <v>305487</v>
      </c>
    </row>
    <row r="3984" spans="1:10" x14ac:dyDescent="0.25">
      <c r="A3984"/>
      <c r="B3984" s="17"/>
      <c r="C3984" s="19">
        <v>2018</v>
      </c>
      <c r="D3984" s="30" t="s">
        <v>1867</v>
      </c>
      <c r="E3984" s="10">
        <v>12798228.6</v>
      </c>
      <c r="F3984" s="10">
        <v>5125796.3</v>
      </c>
      <c r="G3984" s="10">
        <v>1130699.6000000001</v>
      </c>
      <c r="H3984" s="30" t="s">
        <v>1867</v>
      </c>
      <c r="I3984" s="28">
        <v>423526.8</v>
      </c>
      <c r="J3984" s="28">
        <v>356490.6</v>
      </c>
    </row>
    <row r="3985" spans="1:10" x14ac:dyDescent="0.25">
      <c r="A3985" s="22" t="s">
        <v>1356</v>
      </c>
      <c r="B3985" s="17" t="s">
        <v>1358</v>
      </c>
      <c r="C3985" s="19">
        <v>2013</v>
      </c>
      <c r="D3985" s="34" t="s">
        <v>1867</v>
      </c>
      <c r="E3985" s="34" t="s">
        <v>1867</v>
      </c>
      <c r="F3985" s="10">
        <v>1773165.2</v>
      </c>
      <c r="G3985" s="10">
        <v>317109.3</v>
      </c>
      <c r="H3985" s="11" t="s">
        <v>147</v>
      </c>
      <c r="I3985" s="28">
        <v>126653.5</v>
      </c>
      <c r="J3985" s="28">
        <v>120236.6</v>
      </c>
    </row>
    <row r="3986" spans="1:10" x14ac:dyDescent="0.25">
      <c r="A3986"/>
      <c r="B3986" s="17"/>
      <c r="C3986" s="19">
        <v>2014</v>
      </c>
      <c r="D3986" s="30" t="s">
        <v>1868</v>
      </c>
      <c r="E3986" s="29" t="s">
        <v>1867</v>
      </c>
      <c r="F3986" s="10">
        <v>2176527.6</v>
      </c>
      <c r="G3986" s="10">
        <v>564467.1</v>
      </c>
      <c r="H3986" s="11" t="s">
        <v>1867</v>
      </c>
      <c r="I3986" s="11" t="s">
        <v>1867</v>
      </c>
      <c r="J3986" s="28">
        <v>124719.8</v>
      </c>
    </row>
    <row r="3987" spans="1:10" x14ac:dyDescent="0.25">
      <c r="A3987"/>
      <c r="B3987" s="17"/>
      <c r="C3987" s="19">
        <v>2015</v>
      </c>
      <c r="D3987" s="30" t="s">
        <v>1868</v>
      </c>
      <c r="E3987" s="33" t="s">
        <v>1867</v>
      </c>
      <c r="F3987" s="33" t="s">
        <v>1867</v>
      </c>
      <c r="G3987" s="10">
        <v>553507.30000000005</v>
      </c>
      <c r="H3987" s="11" t="s">
        <v>1867</v>
      </c>
      <c r="I3987" s="11" t="s">
        <v>1867</v>
      </c>
      <c r="J3987" s="28">
        <v>181277.2</v>
      </c>
    </row>
    <row r="3988" spans="1:10" x14ac:dyDescent="0.25">
      <c r="A3988"/>
      <c r="B3988" s="17"/>
      <c r="C3988" s="19">
        <v>2016</v>
      </c>
      <c r="D3988" s="33" t="s">
        <v>1867</v>
      </c>
      <c r="E3988" s="10">
        <v>11523505.300000001</v>
      </c>
      <c r="F3988" s="10">
        <v>3897638.9000000004</v>
      </c>
      <c r="G3988" s="10">
        <v>781419.5</v>
      </c>
      <c r="H3988" s="11" t="s">
        <v>147</v>
      </c>
      <c r="I3988" s="28">
        <v>260013.7</v>
      </c>
      <c r="J3988" s="28">
        <v>246950.6</v>
      </c>
    </row>
    <row r="3989" spans="1:10" x14ac:dyDescent="0.25">
      <c r="A3989"/>
      <c r="B3989" s="17"/>
      <c r="C3989" s="19">
        <v>2017</v>
      </c>
      <c r="D3989" s="33" t="s">
        <v>1867</v>
      </c>
      <c r="E3989" s="33" t="s">
        <v>1867</v>
      </c>
      <c r="F3989" s="10">
        <v>5017184.5</v>
      </c>
      <c r="G3989" s="10">
        <v>1020434.9</v>
      </c>
      <c r="H3989" s="11" t="s">
        <v>147</v>
      </c>
      <c r="I3989" s="28">
        <v>349055.7</v>
      </c>
      <c r="J3989" s="28">
        <v>305487</v>
      </c>
    </row>
    <row r="3990" spans="1:10" x14ac:dyDescent="0.25">
      <c r="A3990"/>
      <c r="B3990" s="17"/>
      <c r="C3990" s="19">
        <v>2018</v>
      </c>
      <c r="D3990" s="30" t="s">
        <v>1867</v>
      </c>
      <c r="E3990" s="10">
        <v>12798228.6</v>
      </c>
      <c r="F3990" s="10">
        <v>5125796.3</v>
      </c>
      <c r="G3990" s="10">
        <v>1130699.6000000001</v>
      </c>
      <c r="H3990" s="30" t="s">
        <v>1867</v>
      </c>
      <c r="I3990" s="28">
        <v>423526.8</v>
      </c>
      <c r="J3990" s="28">
        <v>356490.6</v>
      </c>
    </row>
    <row r="3991" spans="1:10" x14ac:dyDescent="0.25">
      <c r="A3991" s="21" t="s">
        <v>1359</v>
      </c>
      <c r="B3991" s="17" t="s">
        <v>1360</v>
      </c>
      <c r="C3991" s="19">
        <v>2013</v>
      </c>
      <c r="D3991" s="34" t="s">
        <v>1867</v>
      </c>
      <c r="E3991" s="10">
        <v>28288408.899999999</v>
      </c>
      <c r="F3991" s="34" t="s">
        <v>1867</v>
      </c>
      <c r="G3991" s="10">
        <v>6326198.3000000007</v>
      </c>
      <c r="H3991" s="11" t="s">
        <v>1867</v>
      </c>
      <c r="I3991" s="11" t="s">
        <v>1867</v>
      </c>
      <c r="J3991" s="28">
        <v>1939342.1</v>
      </c>
    </row>
    <row r="3992" spans="1:10" x14ac:dyDescent="0.25">
      <c r="A3992"/>
      <c r="B3992" s="17"/>
      <c r="C3992" s="19">
        <v>2014</v>
      </c>
      <c r="D3992" s="10">
        <v>58148047.300000004</v>
      </c>
      <c r="E3992" s="29" t="s">
        <v>1867</v>
      </c>
      <c r="F3992" s="10">
        <v>16602531.300000001</v>
      </c>
      <c r="G3992" s="10">
        <v>8216937.5999999996</v>
      </c>
      <c r="H3992" s="11" t="s">
        <v>1867</v>
      </c>
      <c r="I3992" s="11" t="s">
        <v>1867</v>
      </c>
      <c r="J3992" s="28">
        <v>2137364</v>
      </c>
    </row>
    <row r="3993" spans="1:10" x14ac:dyDescent="0.25">
      <c r="A3993"/>
      <c r="B3993" s="17"/>
      <c r="C3993" s="19">
        <v>2015</v>
      </c>
      <c r="D3993" s="10">
        <v>54473583.200000003</v>
      </c>
      <c r="E3993" s="10">
        <v>56108778.5</v>
      </c>
      <c r="F3993" s="10">
        <v>18879592.100000001</v>
      </c>
      <c r="G3993" s="10">
        <v>8696490.6999999993</v>
      </c>
      <c r="H3993" s="28">
        <v>148199.29999999999</v>
      </c>
      <c r="I3993" s="28">
        <v>4562856.6000000006</v>
      </c>
      <c r="J3993" s="28">
        <v>3393351.5</v>
      </c>
    </row>
    <row r="3994" spans="1:10" x14ac:dyDescent="0.25">
      <c r="A3994"/>
      <c r="B3994" s="17"/>
      <c r="C3994" s="19">
        <v>2016</v>
      </c>
      <c r="D3994" s="33" t="s">
        <v>1867</v>
      </c>
      <c r="E3994" s="10">
        <v>66747293.399999991</v>
      </c>
      <c r="F3994" s="10">
        <v>24263100.200000003</v>
      </c>
      <c r="G3994" s="10">
        <v>13342793.5</v>
      </c>
      <c r="H3994" s="33" t="s">
        <v>1867</v>
      </c>
      <c r="I3994" s="28">
        <v>5225923.6000000006</v>
      </c>
      <c r="J3994" s="28">
        <v>5126104.0999999996</v>
      </c>
    </row>
    <row r="3995" spans="1:10" x14ac:dyDescent="0.25">
      <c r="A3995"/>
      <c r="B3995" s="17"/>
      <c r="C3995" s="19">
        <v>2017</v>
      </c>
      <c r="D3995" s="33" t="s">
        <v>1867</v>
      </c>
      <c r="E3995" s="10">
        <v>76088297.900000006</v>
      </c>
      <c r="F3995" s="10">
        <v>30814227.5</v>
      </c>
      <c r="G3995" s="10">
        <v>15448659.899999999</v>
      </c>
      <c r="H3995" s="33" t="s">
        <v>1867</v>
      </c>
      <c r="I3995" s="28">
        <v>6745998</v>
      </c>
      <c r="J3995" s="28">
        <v>6604892.2000000002</v>
      </c>
    </row>
    <row r="3996" spans="1:10" x14ac:dyDescent="0.25">
      <c r="A3996"/>
      <c r="B3996" s="17"/>
      <c r="C3996" s="19">
        <v>2018</v>
      </c>
      <c r="D3996" s="10">
        <v>44896408.600000001</v>
      </c>
      <c r="E3996" s="10">
        <v>70373996.299999997</v>
      </c>
      <c r="F3996" s="10">
        <v>42510892.700000003</v>
      </c>
      <c r="G3996" s="10">
        <v>20153173.699999999</v>
      </c>
      <c r="H3996" s="28">
        <v>12084.5</v>
      </c>
      <c r="I3996" s="28">
        <v>8553788.0999999996</v>
      </c>
      <c r="J3996" s="28">
        <v>8136966.0999999996</v>
      </c>
    </row>
    <row r="3997" spans="1:10" x14ac:dyDescent="0.25">
      <c r="A3997" s="22" t="s">
        <v>1361</v>
      </c>
      <c r="B3997" s="17" t="s">
        <v>1362</v>
      </c>
      <c r="C3997" s="19">
        <v>2013</v>
      </c>
      <c r="D3997" s="10">
        <v>42565932.200000003</v>
      </c>
      <c r="E3997" s="10">
        <v>5789044.2999999998</v>
      </c>
      <c r="F3997" s="10">
        <v>983742.10000000009</v>
      </c>
      <c r="G3997" s="10">
        <v>465142.8</v>
      </c>
      <c r="H3997" s="11" t="s">
        <v>147</v>
      </c>
      <c r="I3997" s="28">
        <v>267679.7</v>
      </c>
      <c r="J3997" s="28">
        <f>255739-0.1</f>
        <v>255738.9</v>
      </c>
    </row>
    <row r="3998" spans="1:10" x14ac:dyDescent="0.25">
      <c r="A3998"/>
      <c r="B3998" s="17"/>
      <c r="C3998" s="19">
        <v>2014</v>
      </c>
      <c r="D3998" s="10">
        <v>32539708.800000001</v>
      </c>
      <c r="E3998" s="10">
        <v>4050897.1</v>
      </c>
      <c r="F3998" s="10">
        <v>884416.99999999988</v>
      </c>
      <c r="G3998" s="10">
        <v>475160.8</v>
      </c>
      <c r="H3998" s="11" t="s">
        <v>147</v>
      </c>
      <c r="I3998" s="28">
        <v>252906.6</v>
      </c>
      <c r="J3998" s="28">
        <v>242932</v>
      </c>
    </row>
    <row r="3999" spans="1:10" x14ac:dyDescent="0.25">
      <c r="A3999"/>
      <c r="B3999" s="17"/>
      <c r="C3999" s="19">
        <v>2015</v>
      </c>
      <c r="D3999" s="10">
        <v>28742814.100000001</v>
      </c>
      <c r="E3999" s="10">
        <v>7417801</v>
      </c>
      <c r="F3999" s="10">
        <v>891806.6</v>
      </c>
      <c r="G3999" s="10">
        <v>516340.1</v>
      </c>
      <c r="H3999" s="11" t="s">
        <v>147</v>
      </c>
      <c r="I3999" s="28">
        <v>291857.59999999998</v>
      </c>
      <c r="J3999" s="28">
        <v>285300</v>
      </c>
    </row>
    <row r="4000" spans="1:10" x14ac:dyDescent="0.25">
      <c r="A4000"/>
      <c r="B4000" s="17"/>
      <c r="C4000" s="19">
        <v>2016</v>
      </c>
      <c r="D4000" s="30" t="s">
        <v>1868</v>
      </c>
      <c r="E4000" s="10">
        <v>9322167.7000000011</v>
      </c>
      <c r="F4000" s="10">
        <v>1706205.7</v>
      </c>
      <c r="G4000" s="10">
        <v>819069.89999999991</v>
      </c>
      <c r="H4000" s="11" t="s">
        <v>147</v>
      </c>
      <c r="I4000" s="28">
        <v>418226.7</v>
      </c>
      <c r="J4000" s="28">
        <v>411967.3</v>
      </c>
    </row>
    <row r="4001" spans="1:10" x14ac:dyDescent="0.25">
      <c r="A4001"/>
      <c r="B4001" s="17"/>
      <c r="C4001" s="19">
        <v>2017</v>
      </c>
      <c r="D4001" s="30" t="s">
        <v>1868</v>
      </c>
      <c r="E4001" s="10">
        <v>13143714.699999999</v>
      </c>
      <c r="F4001" s="10">
        <v>2453853.6</v>
      </c>
      <c r="G4001" s="10">
        <v>968256.3</v>
      </c>
      <c r="H4001" s="11" t="s">
        <v>147</v>
      </c>
      <c r="I4001" s="28">
        <v>605568.30000000005</v>
      </c>
      <c r="J4001" s="28">
        <v>600306.30000000005</v>
      </c>
    </row>
    <row r="4002" spans="1:10" x14ac:dyDescent="0.25">
      <c r="A4002"/>
      <c r="B4002" s="17"/>
      <c r="C4002" s="19">
        <v>2018</v>
      </c>
      <c r="D4002" s="30" t="s">
        <v>1867</v>
      </c>
      <c r="E4002" s="30" t="s">
        <v>1867</v>
      </c>
      <c r="F4002" s="10">
        <v>2697308.3</v>
      </c>
      <c r="G4002" s="10">
        <v>1220854.3999999999</v>
      </c>
      <c r="H4002" s="11" t="s">
        <v>147</v>
      </c>
      <c r="I4002" s="28">
        <v>712320.5</v>
      </c>
      <c r="J4002" s="28">
        <v>705442.1</v>
      </c>
    </row>
    <row r="4003" spans="1:10" x14ac:dyDescent="0.25">
      <c r="A4003" s="22" t="s">
        <v>1363</v>
      </c>
      <c r="B4003" s="17" t="s">
        <v>1364</v>
      </c>
      <c r="C4003" s="19">
        <v>2013</v>
      </c>
      <c r="D4003" s="10">
        <v>4362403.2</v>
      </c>
      <c r="E4003" s="10">
        <v>1892674.9</v>
      </c>
      <c r="F4003" s="10">
        <v>243136.9</v>
      </c>
      <c r="G4003" s="10">
        <v>89736.4</v>
      </c>
      <c r="H4003" s="11" t="s">
        <v>147</v>
      </c>
      <c r="I4003" s="28">
        <v>17786.5</v>
      </c>
      <c r="J4003" s="28">
        <v>11077</v>
      </c>
    </row>
    <row r="4004" spans="1:10" x14ac:dyDescent="0.25">
      <c r="A4004"/>
      <c r="B4004" s="17"/>
      <c r="C4004" s="19">
        <v>2014</v>
      </c>
      <c r="D4004" s="10">
        <v>7533165.7000000002</v>
      </c>
      <c r="E4004" s="10">
        <v>1969119</v>
      </c>
      <c r="F4004" s="10">
        <v>361668.89999999997</v>
      </c>
      <c r="G4004" s="10">
        <v>87818.900000000009</v>
      </c>
      <c r="H4004" s="11" t="s">
        <v>147</v>
      </c>
      <c r="I4004" s="28">
        <v>5789.1</v>
      </c>
      <c r="J4004" s="28">
        <v>5789.1</v>
      </c>
    </row>
    <row r="4005" spans="1:10" x14ac:dyDescent="0.25">
      <c r="A4005"/>
      <c r="B4005" s="17"/>
      <c r="C4005" s="19">
        <v>2015</v>
      </c>
      <c r="D4005" s="10">
        <v>11368491.6</v>
      </c>
      <c r="E4005" s="10">
        <v>4784045.5999999996</v>
      </c>
      <c r="F4005" s="10">
        <v>551649.5</v>
      </c>
      <c r="G4005" s="10">
        <v>126051.7</v>
      </c>
      <c r="H4005" s="11" t="s">
        <v>147</v>
      </c>
      <c r="I4005" s="28">
        <v>8581.4</v>
      </c>
      <c r="J4005" s="28">
        <v>8581.4</v>
      </c>
    </row>
    <row r="4006" spans="1:10" x14ac:dyDescent="0.25">
      <c r="A4006"/>
      <c r="B4006" s="17"/>
      <c r="C4006" s="19">
        <v>2016</v>
      </c>
      <c r="D4006" s="10">
        <v>10700792.1</v>
      </c>
      <c r="E4006" s="10">
        <v>5291299.3000000007</v>
      </c>
      <c r="F4006" s="10">
        <v>546616.50000000012</v>
      </c>
      <c r="G4006" s="10">
        <v>113926.6</v>
      </c>
      <c r="H4006" s="11" t="s">
        <v>147</v>
      </c>
      <c r="I4006" s="28">
        <v>11298.3</v>
      </c>
      <c r="J4006" s="28">
        <v>11298.3</v>
      </c>
    </row>
    <row r="4007" spans="1:10" x14ac:dyDescent="0.25">
      <c r="A4007"/>
      <c r="B4007" s="17"/>
      <c r="C4007" s="19">
        <v>2017</v>
      </c>
      <c r="D4007" s="33" t="s">
        <v>1867</v>
      </c>
      <c r="E4007" s="33" t="s">
        <v>1867</v>
      </c>
      <c r="F4007" s="10">
        <v>942095.4</v>
      </c>
      <c r="G4007" s="10">
        <v>164582.19999999998</v>
      </c>
      <c r="H4007" s="11" t="s">
        <v>147</v>
      </c>
      <c r="I4007" s="28">
        <v>17348</v>
      </c>
      <c r="J4007" s="28">
        <v>16500.3</v>
      </c>
    </row>
    <row r="4008" spans="1:10" x14ac:dyDescent="0.25">
      <c r="A4008"/>
      <c r="B4008" s="17"/>
      <c r="C4008" s="19">
        <v>2018</v>
      </c>
      <c r="D4008" s="30" t="s">
        <v>1867</v>
      </c>
      <c r="E4008" s="30" t="s">
        <v>1867</v>
      </c>
      <c r="F4008" s="10">
        <v>932964.2</v>
      </c>
      <c r="G4008" s="10">
        <v>189442.4</v>
      </c>
      <c r="H4008" s="11" t="s">
        <v>147</v>
      </c>
      <c r="I4008" s="28">
        <v>28388.6</v>
      </c>
      <c r="J4008" s="28">
        <v>28388.6</v>
      </c>
    </row>
    <row r="4009" spans="1:10" x14ac:dyDescent="0.25">
      <c r="A4009" s="22" t="s">
        <v>1365</v>
      </c>
      <c r="B4009" s="17" t="s">
        <v>1366</v>
      </c>
      <c r="C4009" s="19">
        <v>2013</v>
      </c>
      <c r="D4009" s="34" t="s">
        <v>1867</v>
      </c>
      <c r="E4009" s="34" t="s">
        <v>1867</v>
      </c>
      <c r="F4009" s="10">
        <v>159449.70000000001</v>
      </c>
      <c r="G4009" s="10">
        <v>58171</v>
      </c>
      <c r="H4009" s="11" t="s">
        <v>147</v>
      </c>
      <c r="I4009" s="28">
        <v>4001</v>
      </c>
      <c r="J4009" s="28">
        <v>4001</v>
      </c>
    </row>
    <row r="4010" spans="1:10" x14ac:dyDescent="0.25">
      <c r="A4010"/>
      <c r="B4010" s="17"/>
      <c r="C4010" s="19">
        <v>2014</v>
      </c>
      <c r="D4010" s="29" t="s">
        <v>1867</v>
      </c>
      <c r="E4010" s="29" t="s">
        <v>1867</v>
      </c>
      <c r="F4010" s="10">
        <v>202470.90000000002</v>
      </c>
      <c r="G4010" s="10">
        <v>52359.899999999994</v>
      </c>
      <c r="H4010" s="11" t="s">
        <v>147</v>
      </c>
      <c r="I4010" s="28">
        <v>2807.7</v>
      </c>
      <c r="J4010" s="28">
        <v>2807.7</v>
      </c>
    </row>
    <row r="4011" spans="1:10" x14ac:dyDescent="0.25">
      <c r="A4011"/>
      <c r="B4011" s="17"/>
      <c r="C4011" s="19">
        <v>2015</v>
      </c>
      <c r="D4011" s="33" t="s">
        <v>1867</v>
      </c>
      <c r="E4011" s="33" t="s">
        <v>1867</v>
      </c>
      <c r="F4011" s="10">
        <v>176554.90000000002</v>
      </c>
      <c r="G4011" s="10">
        <v>52027.7</v>
      </c>
      <c r="H4011" s="11" t="s">
        <v>147</v>
      </c>
      <c r="I4011" s="28">
        <v>2278.6999999999998</v>
      </c>
      <c r="J4011" s="28">
        <v>2278.6999999999998</v>
      </c>
    </row>
    <row r="4012" spans="1:10" x14ac:dyDescent="0.25">
      <c r="A4012"/>
      <c r="B4012" s="17"/>
      <c r="C4012" s="19">
        <v>2016</v>
      </c>
      <c r="D4012" s="33" t="s">
        <v>1867</v>
      </c>
      <c r="E4012" s="10">
        <v>3036007.1999999997</v>
      </c>
      <c r="F4012" s="10">
        <v>180254.9</v>
      </c>
      <c r="G4012" s="10">
        <v>45861.799999999996</v>
      </c>
      <c r="H4012" s="11" t="s">
        <v>147</v>
      </c>
      <c r="I4012" s="28">
        <v>3215.1</v>
      </c>
      <c r="J4012" s="28">
        <v>3215.1</v>
      </c>
    </row>
    <row r="4013" spans="1:10" x14ac:dyDescent="0.25">
      <c r="A4013"/>
      <c r="B4013" s="17"/>
      <c r="C4013" s="19">
        <v>2017</v>
      </c>
      <c r="D4013" s="33" t="s">
        <v>1867</v>
      </c>
      <c r="E4013" s="33" t="s">
        <v>1867</v>
      </c>
      <c r="F4013" s="10">
        <v>176045.1</v>
      </c>
      <c r="G4013" s="10">
        <v>42324.4</v>
      </c>
      <c r="H4013" s="11" t="s">
        <v>147</v>
      </c>
      <c r="I4013" s="28">
        <v>5350</v>
      </c>
      <c r="J4013" s="28">
        <v>5016.6000000000004</v>
      </c>
    </row>
    <row r="4014" spans="1:10" x14ac:dyDescent="0.25">
      <c r="A4014"/>
      <c r="B4014" s="17"/>
      <c r="C4014" s="19">
        <v>2018</v>
      </c>
      <c r="D4014" s="30" t="s">
        <v>1867</v>
      </c>
      <c r="E4014" s="30" t="s">
        <v>1867</v>
      </c>
      <c r="F4014" s="10">
        <v>278375.09999999998</v>
      </c>
      <c r="G4014" s="10">
        <v>45177.8</v>
      </c>
      <c r="H4014" s="11" t="s">
        <v>147</v>
      </c>
      <c r="I4014" s="28">
        <v>6586</v>
      </c>
      <c r="J4014" s="28">
        <v>6586</v>
      </c>
    </row>
    <row r="4015" spans="1:10" x14ac:dyDescent="0.25">
      <c r="A4015" s="22" t="s">
        <v>1367</v>
      </c>
      <c r="B4015" s="17" t="s">
        <v>1368</v>
      </c>
      <c r="C4015" s="19">
        <v>2013</v>
      </c>
      <c r="D4015" s="10">
        <v>2103498</v>
      </c>
      <c r="E4015" s="10">
        <v>5527618.6000000006</v>
      </c>
      <c r="F4015" s="10">
        <v>1399391.2999999998</v>
      </c>
      <c r="G4015" s="10">
        <v>564134.80000000005</v>
      </c>
      <c r="H4015" s="11" t="s">
        <v>147</v>
      </c>
      <c r="I4015" s="28">
        <v>213697.9</v>
      </c>
      <c r="J4015" s="28">
        <v>185796.7</v>
      </c>
    </row>
    <row r="4016" spans="1:10" x14ac:dyDescent="0.25">
      <c r="A4016"/>
      <c r="B4016" s="17"/>
      <c r="C4016" s="19">
        <v>2014</v>
      </c>
      <c r="D4016" s="29" t="s">
        <v>1867</v>
      </c>
      <c r="E4016" s="29" t="s">
        <v>1867</v>
      </c>
      <c r="F4016" s="10">
        <v>1342835.2</v>
      </c>
      <c r="G4016" s="10">
        <v>627910</v>
      </c>
      <c r="H4016" s="11" t="s">
        <v>147</v>
      </c>
      <c r="I4016" s="28">
        <v>207863.9</v>
      </c>
      <c r="J4016" s="28">
        <v>195953</v>
      </c>
    </row>
    <row r="4017" spans="1:10" x14ac:dyDescent="0.25">
      <c r="A4017"/>
      <c r="B4017" s="17"/>
      <c r="C4017" s="19">
        <v>2015</v>
      </c>
      <c r="D4017" s="10">
        <v>3783353.3</v>
      </c>
      <c r="E4017" s="33" t="s">
        <v>1867</v>
      </c>
      <c r="F4017" s="33" t="s">
        <v>1867</v>
      </c>
      <c r="G4017" s="10">
        <v>604631.80000000005</v>
      </c>
      <c r="H4017" s="11" t="s">
        <v>1867</v>
      </c>
      <c r="I4017" s="11" t="s">
        <v>1867</v>
      </c>
      <c r="J4017" s="28">
        <v>259969.9</v>
      </c>
    </row>
    <row r="4018" spans="1:10" x14ac:dyDescent="0.25">
      <c r="A4018"/>
      <c r="B4018" s="17"/>
      <c r="C4018" s="19">
        <v>2016</v>
      </c>
      <c r="D4018" s="33" t="s">
        <v>1867</v>
      </c>
      <c r="E4018" s="10">
        <v>14786630.699999999</v>
      </c>
      <c r="F4018" s="33" t="s">
        <v>1867</v>
      </c>
      <c r="G4018" s="10">
        <v>1040472.9000000001</v>
      </c>
      <c r="H4018" s="11" t="s">
        <v>1867</v>
      </c>
      <c r="I4018" s="11" t="s">
        <v>1867</v>
      </c>
      <c r="J4018" s="28">
        <v>401950.3</v>
      </c>
    </row>
    <row r="4019" spans="1:10" x14ac:dyDescent="0.25">
      <c r="A4019"/>
      <c r="B4019" s="17"/>
      <c r="C4019" s="19">
        <v>2017</v>
      </c>
      <c r="D4019" s="33" t="s">
        <v>1867</v>
      </c>
      <c r="E4019" s="10">
        <v>15842244</v>
      </c>
      <c r="F4019" s="33" t="s">
        <v>1867</v>
      </c>
      <c r="G4019" s="10">
        <v>1174286.5</v>
      </c>
      <c r="H4019" s="11" t="s">
        <v>1867</v>
      </c>
      <c r="I4019" s="11" t="s">
        <v>1867</v>
      </c>
      <c r="J4019" s="28">
        <v>546078.9</v>
      </c>
    </row>
    <row r="4020" spans="1:10" x14ac:dyDescent="0.25">
      <c r="A4020"/>
      <c r="B4020" s="17"/>
      <c r="C4020" s="19">
        <v>2018</v>
      </c>
      <c r="D4020" s="30" t="s">
        <v>1867</v>
      </c>
      <c r="E4020" s="10">
        <v>16581476.4</v>
      </c>
      <c r="F4020" s="30" t="s">
        <v>1867</v>
      </c>
      <c r="G4020" s="10">
        <v>1368354.1</v>
      </c>
      <c r="H4020" s="11" t="s">
        <v>1867</v>
      </c>
      <c r="I4020" s="11" t="s">
        <v>1867</v>
      </c>
      <c r="J4020" s="28">
        <v>681128.7</v>
      </c>
    </row>
    <row r="4021" spans="1:10" x14ac:dyDescent="0.25">
      <c r="A4021" s="22" t="s">
        <v>1369</v>
      </c>
      <c r="B4021" s="17" t="s">
        <v>1370</v>
      </c>
      <c r="C4021" s="19">
        <v>2013</v>
      </c>
      <c r="D4021" s="10">
        <v>13490818.700000001</v>
      </c>
      <c r="E4021" s="34" t="s">
        <v>1867</v>
      </c>
      <c r="F4021" s="34" t="s">
        <v>1867</v>
      </c>
      <c r="G4021" s="10">
        <v>5149013.3</v>
      </c>
      <c r="H4021" s="11" t="s">
        <v>1867</v>
      </c>
      <c r="I4021" s="11" t="s">
        <v>1867</v>
      </c>
      <c r="J4021" s="28">
        <v>1482728.5</v>
      </c>
    </row>
    <row r="4022" spans="1:10" x14ac:dyDescent="0.25">
      <c r="A4022"/>
      <c r="B4022" s="17"/>
      <c r="C4022" s="19">
        <v>2014</v>
      </c>
      <c r="D4022" s="10">
        <v>13112252.1</v>
      </c>
      <c r="E4022" s="29" t="s">
        <v>1867</v>
      </c>
      <c r="F4022" s="10">
        <v>13811139.300000001</v>
      </c>
      <c r="G4022" s="10">
        <v>6973688</v>
      </c>
      <c r="H4022" s="11" t="s">
        <v>1867</v>
      </c>
      <c r="I4022" s="28">
        <v>2099960.7000000002</v>
      </c>
      <c r="J4022" s="28">
        <v>1689882.2</v>
      </c>
    </row>
    <row r="4023" spans="1:10" x14ac:dyDescent="0.25">
      <c r="A4023"/>
      <c r="B4023" s="17"/>
      <c r="C4023" s="19">
        <v>2015</v>
      </c>
      <c r="D4023" s="33" t="s">
        <v>1867</v>
      </c>
      <c r="E4023" s="10">
        <v>31210254.800000004</v>
      </c>
      <c r="F4023" s="33" t="s">
        <v>1867</v>
      </c>
      <c r="G4023" s="10">
        <v>7397439.4000000004</v>
      </c>
      <c r="H4023" s="11" t="s">
        <v>1867</v>
      </c>
      <c r="I4023" s="11" t="s">
        <v>1867</v>
      </c>
      <c r="J4023" s="28">
        <v>2837221.5</v>
      </c>
    </row>
    <row r="4024" spans="1:10" x14ac:dyDescent="0.25">
      <c r="A4024"/>
      <c r="B4024" s="17"/>
      <c r="C4024" s="19">
        <v>2016</v>
      </c>
      <c r="D4024" s="33" t="s">
        <v>1867</v>
      </c>
      <c r="E4024" s="10">
        <v>34311188.5</v>
      </c>
      <c r="F4024" s="33" t="s">
        <v>1867</v>
      </c>
      <c r="G4024" s="10">
        <v>11323462.299999999</v>
      </c>
      <c r="H4024" s="11" t="s">
        <v>1867</v>
      </c>
      <c r="I4024" s="11" t="s">
        <v>1867</v>
      </c>
      <c r="J4024" s="28">
        <v>4297673.0999999996</v>
      </c>
    </row>
    <row r="4025" spans="1:10" x14ac:dyDescent="0.25">
      <c r="A4025"/>
      <c r="B4025" s="17"/>
      <c r="C4025" s="19">
        <v>2017</v>
      </c>
      <c r="D4025" s="33" t="s">
        <v>1867</v>
      </c>
      <c r="E4025" s="10">
        <v>37742682.900000006</v>
      </c>
      <c r="F4025" s="33" t="s">
        <v>1867</v>
      </c>
      <c r="G4025" s="10">
        <v>13099210.5</v>
      </c>
      <c r="H4025" s="11" t="s">
        <v>1867</v>
      </c>
      <c r="I4025" s="11" t="s">
        <v>1867</v>
      </c>
      <c r="J4025" s="28">
        <v>5436990.0999999996</v>
      </c>
    </row>
    <row r="4026" spans="1:10" x14ac:dyDescent="0.25">
      <c r="A4026"/>
      <c r="B4026" s="17"/>
      <c r="C4026" s="19">
        <v>2018</v>
      </c>
      <c r="D4026" s="30" t="s">
        <v>1867</v>
      </c>
      <c r="E4026" s="10">
        <v>29490078</v>
      </c>
      <c r="F4026" s="30" t="s">
        <v>1867</v>
      </c>
      <c r="G4026" s="10">
        <v>17329345</v>
      </c>
      <c r="H4026" s="11" t="s">
        <v>1867</v>
      </c>
      <c r="I4026" s="11" t="s">
        <v>1867</v>
      </c>
      <c r="J4026" s="28">
        <v>6715420.7000000002</v>
      </c>
    </row>
    <row r="4027" spans="1:10" x14ac:dyDescent="0.25">
      <c r="A4027" s="20" t="s">
        <v>110</v>
      </c>
      <c r="B4027" s="17" t="s">
        <v>1371</v>
      </c>
      <c r="C4027" s="19">
        <v>2013</v>
      </c>
      <c r="D4027" s="34" t="s">
        <v>1867</v>
      </c>
      <c r="E4027" s="10">
        <v>702133.6</v>
      </c>
      <c r="F4027" s="34" t="s">
        <v>1867</v>
      </c>
      <c r="G4027" s="10">
        <v>155306.70000000001</v>
      </c>
      <c r="H4027" s="11" t="s">
        <v>1867</v>
      </c>
      <c r="I4027" s="11" t="s">
        <v>1867</v>
      </c>
      <c r="J4027" s="28">
        <v>65836.2</v>
      </c>
    </row>
    <row r="4028" spans="1:10" x14ac:dyDescent="0.25">
      <c r="A4028"/>
      <c r="B4028" s="17"/>
      <c r="C4028" s="19">
        <v>2014</v>
      </c>
      <c r="D4028" s="29" t="s">
        <v>1867</v>
      </c>
      <c r="E4028" s="10">
        <v>743021</v>
      </c>
      <c r="F4028" s="10">
        <v>380406.8</v>
      </c>
      <c r="G4028" s="10">
        <v>173493</v>
      </c>
      <c r="H4028" s="11" t="s">
        <v>1867</v>
      </c>
      <c r="I4028" s="11" t="s">
        <v>1867</v>
      </c>
      <c r="J4028" s="28">
        <v>80580.600000000006</v>
      </c>
    </row>
    <row r="4029" spans="1:10" x14ac:dyDescent="0.25">
      <c r="A4029"/>
      <c r="B4029" s="17"/>
      <c r="C4029" s="19">
        <v>2015</v>
      </c>
      <c r="D4029" s="33" t="s">
        <v>1867</v>
      </c>
      <c r="E4029" s="33" t="s">
        <v>1867</v>
      </c>
      <c r="F4029" s="10">
        <v>457186.80000000005</v>
      </c>
      <c r="G4029" s="10">
        <v>207094.7</v>
      </c>
      <c r="H4029" s="11" t="s">
        <v>147</v>
      </c>
      <c r="I4029" s="28">
        <v>137915.9</v>
      </c>
      <c r="J4029" s="28">
        <v>136038.70000000001</v>
      </c>
    </row>
    <row r="4030" spans="1:10" x14ac:dyDescent="0.25">
      <c r="A4030"/>
      <c r="B4030" s="17"/>
      <c r="C4030" s="19">
        <v>2016</v>
      </c>
      <c r="D4030" s="33" t="s">
        <v>1867</v>
      </c>
      <c r="E4030" s="10">
        <v>1157366.4000000001</v>
      </c>
      <c r="F4030" s="10">
        <v>519749.80000000005</v>
      </c>
      <c r="G4030" s="10">
        <v>278644.40000000002</v>
      </c>
      <c r="H4030" s="11" t="s">
        <v>147</v>
      </c>
      <c r="I4030" s="28">
        <v>192228.1</v>
      </c>
      <c r="J4030" s="28">
        <v>188231.1</v>
      </c>
    </row>
    <row r="4031" spans="1:10" x14ac:dyDescent="0.25">
      <c r="A4031"/>
      <c r="B4031" s="17"/>
      <c r="C4031" s="19">
        <v>2017</v>
      </c>
      <c r="D4031" s="33" t="s">
        <v>1867</v>
      </c>
      <c r="E4031" s="10">
        <v>1195117</v>
      </c>
      <c r="F4031" s="33" t="s">
        <v>1867</v>
      </c>
      <c r="G4031" s="10">
        <v>409618.3</v>
      </c>
      <c r="H4031" s="11" t="s">
        <v>1867</v>
      </c>
      <c r="I4031" s="11" t="s">
        <v>1867</v>
      </c>
      <c r="J4031" s="28">
        <v>257217.9</v>
      </c>
    </row>
    <row r="4032" spans="1:10" x14ac:dyDescent="0.25">
      <c r="A4032"/>
      <c r="B4032" s="17"/>
      <c r="C4032" s="19">
        <v>2018</v>
      </c>
      <c r="D4032" s="30" t="s">
        <v>1867</v>
      </c>
      <c r="E4032" s="30" t="s">
        <v>1867</v>
      </c>
      <c r="F4032" s="10">
        <v>864017.3</v>
      </c>
      <c r="G4032" s="10">
        <v>543685.80000000005</v>
      </c>
      <c r="H4032" s="11" t="s">
        <v>147</v>
      </c>
      <c r="I4032" s="28">
        <v>378549.4</v>
      </c>
      <c r="J4032" s="28">
        <v>356820</v>
      </c>
    </row>
    <row r="4033" spans="1:10" x14ac:dyDescent="0.25">
      <c r="A4033" s="21" t="s">
        <v>1372</v>
      </c>
      <c r="B4033" s="17" t="s">
        <v>1373</v>
      </c>
      <c r="C4033" s="19">
        <v>2013</v>
      </c>
      <c r="D4033" s="34" t="s">
        <v>1867</v>
      </c>
      <c r="E4033" s="34" t="s">
        <v>1867</v>
      </c>
      <c r="F4033" s="10">
        <v>17819.400000000001</v>
      </c>
      <c r="G4033" s="34" t="s">
        <v>1867</v>
      </c>
      <c r="H4033" s="11" t="s">
        <v>147</v>
      </c>
      <c r="I4033" s="28">
        <v>1944.8</v>
      </c>
      <c r="J4033" s="28">
        <v>1944.8</v>
      </c>
    </row>
    <row r="4034" spans="1:10" x14ac:dyDescent="0.25">
      <c r="A4034"/>
      <c r="B4034" s="17"/>
      <c r="C4034" s="19">
        <v>2014</v>
      </c>
      <c r="D4034" s="29" t="s">
        <v>1867</v>
      </c>
      <c r="E4034" s="29" t="s">
        <v>1867</v>
      </c>
      <c r="F4034" s="10">
        <v>21744.199999999997</v>
      </c>
      <c r="G4034" s="10">
        <v>1659.4</v>
      </c>
      <c r="H4034" s="11" t="s">
        <v>147</v>
      </c>
      <c r="I4034" s="28">
        <v>1010.8</v>
      </c>
      <c r="J4034" s="28">
        <v>1010.8</v>
      </c>
    </row>
    <row r="4035" spans="1:10" x14ac:dyDescent="0.25">
      <c r="A4035"/>
      <c r="B4035" s="17"/>
      <c r="C4035" s="19">
        <v>2015</v>
      </c>
      <c r="D4035" s="33" t="s">
        <v>1867</v>
      </c>
      <c r="E4035" s="33" t="s">
        <v>1867</v>
      </c>
      <c r="F4035" s="10">
        <v>11648.9</v>
      </c>
      <c r="G4035" s="10">
        <v>1969.2</v>
      </c>
      <c r="H4035" s="11" t="s">
        <v>147</v>
      </c>
      <c r="I4035" s="33" t="s">
        <v>1867</v>
      </c>
      <c r="J4035" s="33" t="s">
        <v>1867</v>
      </c>
    </row>
    <row r="4036" spans="1:10" x14ac:dyDescent="0.25">
      <c r="A4036"/>
      <c r="B4036" s="17"/>
      <c r="C4036" s="19">
        <v>2016</v>
      </c>
      <c r="D4036" s="33" t="s">
        <v>1867</v>
      </c>
      <c r="E4036" s="10">
        <v>380414</v>
      </c>
      <c r="F4036" s="10">
        <v>13845.999999999998</v>
      </c>
      <c r="G4036" s="10">
        <v>1837.2</v>
      </c>
      <c r="H4036" s="11" t="s">
        <v>147</v>
      </c>
      <c r="I4036" s="33" t="s">
        <v>1867</v>
      </c>
      <c r="J4036" s="33" t="s">
        <v>1867</v>
      </c>
    </row>
    <row r="4037" spans="1:10" x14ac:dyDescent="0.25">
      <c r="A4037"/>
      <c r="B4037" s="17"/>
      <c r="C4037" s="19">
        <v>2017</v>
      </c>
      <c r="D4037" s="33" t="s">
        <v>1867</v>
      </c>
      <c r="E4037" s="33" t="s">
        <v>1867</v>
      </c>
      <c r="F4037" s="10">
        <v>18553.099999999999</v>
      </c>
      <c r="G4037" s="10">
        <v>1736.7</v>
      </c>
      <c r="H4037" s="11" t="s">
        <v>147</v>
      </c>
      <c r="I4037" s="33" t="s">
        <v>1867</v>
      </c>
      <c r="J4037" s="33" t="s">
        <v>1867</v>
      </c>
    </row>
    <row r="4038" spans="1:10" x14ac:dyDescent="0.25">
      <c r="A4038"/>
      <c r="B4038" s="17"/>
      <c r="C4038" s="19">
        <v>2018</v>
      </c>
      <c r="D4038" s="30" t="s">
        <v>1867</v>
      </c>
      <c r="E4038" s="30" t="s">
        <v>1867</v>
      </c>
      <c r="F4038" s="10">
        <v>17921</v>
      </c>
      <c r="G4038" s="30" t="s">
        <v>1867</v>
      </c>
      <c r="H4038" s="11" t="s">
        <v>147</v>
      </c>
      <c r="I4038" s="33" t="s">
        <v>1867</v>
      </c>
      <c r="J4038" s="33" t="s">
        <v>1867</v>
      </c>
    </row>
    <row r="4039" spans="1:10" x14ac:dyDescent="0.25">
      <c r="A4039" s="22" t="s">
        <v>1372</v>
      </c>
      <c r="B4039" s="17" t="s">
        <v>1374</v>
      </c>
      <c r="C4039" s="19">
        <v>2013</v>
      </c>
      <c r="D4039" s="34" t="s">
        <v>1867</v>
      </c>
      <c r="E4039" s="34" t="s">
        <v>1867</v>
      </c>
      <c r="F4039" s="10">
        <v>17819.400000000001</v>
      </c>
      <c r="G4039" s="34" t="s">
        <v>1867</v>
      </c>
      <c r="H4039" s="11" t="s">
        <v>147</v>
      </c>
      <c r="I4039" s="28">
        <v>1944.8</v>
      </c>
      <c r="J4039" s="28">
        <v>1944.8</v>
      </c>
    </row>
    <row r="4040" spans="1:10" x14ac:dyDescent="0.25">
      <c r="A4040"/>
      <c r="B4040" s="17"/>
      <c r="C4040" s="19">
        <v>2014</v>
      </c>
      <c r="D4040" s="29" t="s">
        <v>1867</v>
      </c>
      <c r="E4040" s="29" t="s">
        <v>1867</v>
      </c>
      <c r="F4040" s="10">
        <v>21744.199999999997</v>
      </c>
      <c r="G4040" s="10">
        <v>1659.4</v>
      </c>
      <c r="H4040" s="11" t="s">
        <v>147</v>
      </c>
      <c r="I4040" s="28">
        <v>1010.8</v>
      </c>
      <c r="J4040" s="28">
        <v>1010.8</v>
      </c>
    </row>
    <row r="4041" spans="1:10" x14ac:dyDescent="0.25">
      <c r="A4041"/>
      <c r="B4041" s="17"/>
      <c r="C4041" s="19">
        <v>2015</v>
      </c>
      <c r="D4041" s="33" t="s">
        <v>1867</v>
      </c>
      <c r="E4041" s="33" t="s">
        <v>1867</v>
      </c>
      <c r="F4041" s="10">
        <v>11648.9</v>
      </c>
      <c r="G4041" s="10">
        <v>1969.2</v>
      </c>
      <c r="H4041" s="11" t="s">
        <v>147</v>
      </c>
      <c r="I4041" s="33" t="s">
        <v>1867</v>
      </c>
      <c r="J4041" s="33" t="s">
        <v>1867</v>
      </c>
    </row>
    <row r="4042" spans="1:10" x14ac:dyDescent="0.25">
      <c r="A4042"/>
      <c r="B4042" s="17"/>
      <c r="C4042" s="19">
        <v>2016</v>
      </c>
      <c r="D4042" s="33" t="s">
        <v>1867</v>
      </c>
      <c r="E4042" s="10">
        <v>380414</v>
      </c>
      <c r="F4042" s="10">
        <v>13845.999999999998</v>
      </c>
      <c r="G4042" s="10">
        <v>1837.2</v>
      </c>
      <c r="H4042" s="11" t="s">
        <v>147</v>
      </c>
      <c r="I4042" s="33" t="s">
        <v>1867</v>
      </c>
      <c r="J4042" s="33" t="s">
        <v>1867</v>
      </c>
    </row>
    <row r="4043" spans="1:10" x14ac:dyDescent="0.25">
      <c r="A4043"/>
      <c r="B4043" s="17"/>
      <c r="C4043" s="19">
        <v>2017</v>
      </c>
      <c r="D4043" s="33" t="s">
        <v>1867</v>
      </c>
      <c r="E4043" s="33" t="s">
        <v>1867</v>
      </c>
      <c r="F4043" s="10">
        <v>18553.099999999999</v>
      </c>
      <c r="G4043" s="10">
        <v>1736.7</v>
      </c>
      <c r="H4043" s="11" t="s">
        <v>147</v>
      </c>
      <c r="I4043" s="33" t="s">
        <v>1867</v>
      </c>
      <c r="J4043" s="33" t="s">
        <v>1867</v>
      </c>
    </row>
    <row r="4044" spans="1:10" x14ac:dyDescent="0.25">
      <c r="A4044"/>
      <c r="B4044" s="17"/>
      <c r="C4044" s="19">
        <v>2018</v>
      </c>
      <c r="D4044" s="30" t="s">
        <v>1867</v>
      </c>
      <c r="E4044" s="30" t="s">
        <v>1867</v>
      </c>
      <c r="F4044" s="10">
        <v>17921</v>
      </c>
      <c r="G4044" s="30" t="s">
        <v>1867</v>
      </c>
      <c r="H4044" s="11" t="s">
        <v>147</v>
      </c>
      <c r="I4044" s="33" t="s">
        <v>1867</v>
      </c>
      <c r="J4044" s="33" t="s">
        <v>1867</v>
      </c>
    </row>
    <row r="4045" spans="1:10" x14ac:dyDescent="0.25">
      <c r="A4045" s="21" t="s">
        <v>1375</v>
      </c>
      <c r="B4045" s="17" t="s">
        <v>1376</v>
      </c>
      <c r="C4045" s="19">
        <v>2013</v>
      </c>
      <c r="D4045" s="30" t="s">
        <v>1868</v>
      </c>
      <c r="E4045" s="10">
        <v>535076</v>
      </c>
      <c r="F4045" s="10">
        <v>369234.7</v>
      </c>
      <c r="G4045" s="34" t="s">
        <v>1867</v>
      </c>
      <c r="H4045" s="11" t="s">
        <v>1867</v>
      </c>
      <c r="I4045" s="11" t="s">
        <v>1867</v>
      </c>
      <c r="J4045" s="28">
        <f>63891.5-0.1</f>
        <v>63891.4</v>
      </c>
    </row>
    <row r="4046" spans="1:10" x14ac:dyDescent="0.25">
      <c r="A4046"/>
      <c r="B4046" s="17"/>
      <c r="C4046" s="19">
        <v>2014</v>
      </c>
      <c r="D4046" s="30" t="s">
        <v>1868</v>
      </c>
      <c r="E4046" s="29" t="s">
        <v>1867</v>
      </c>
      <c r="F4046" s="10">
        <v>358662.60000000003</v>
      </c>
      <c r="G4046" s="10">
        <v>171833.60000000001</v>
      </c>
      <c r="H4046" s="11" t="s">
        <v>1867</v>
      </c>
      <c r="I4046" s="28">
        <v>85605.900000000009</v>
      </c>
      <c r="J4046" s="28">
        <v>79569.8</v>
      </c>
    </row>
    <row r="4047" spans="1:10" x14ac:dyDescent="0.25">
      <c r="A4047"/>
      <c r="B4047" s="17"/>
      <c r="C4047" s="19">
        <v>2015</v>
      </c>
      <c r="D4047" s="30" t="s">
        <v>1868</v>
      </c>
      <c r="E4047" s="33" t="s">
        <v>1867</v>
      </c>
      <c r="F4047" s="10">
        <v>445537.9</v>
      </c>
      <c r="G4047" s="10">
        <v>205125.5</v>
      </c>
      <c r="H4047" s="11" t="s">
        <v>147</v>
      </c>
      <c r="I4047" s="33" t="s">
        <v>1867</v>
      </c>
      <c r="J4047" s="33" t="s">
        <v>1867</v>
      </c>
    </row>
    <row r="4048" spans="1:10" x14ac:dyDescent="0.25">
      <c r="A4048"/>
      <c r="B4048" s="17"/>
      <c r="C4048" s="19">
        <v>2016</v>
      </c>
      <c r="D4048" s="30" t="s">
        <v>1868</v>
      </c>
      <c r="E4048" s="10">
        <v>776952.4</v>
      </c>
      <c r="F4048" s="10">
        <v>505903.8</v>
      </c>
      <c r="G4048" s="10">
        <v>276807.2</v>
      </c>
      <c r="H4048" s="11" t="s">
        <v>147</v>
      </c>
      <c r="I4048" s="33" t="s">
        <v>1867</v>
      </c>
      <c r="J4048" s="33" t="s">
        <v>1867</v>
      </c>
    </row>
    <row r="4049" spans="1:10" x14ac:dyDescent="0.25">
      <c r="A4049"/>
      <c r="B4049" s="17"/>
      <c r="C4049" s="19">
        <v>2017</v>
      </c>
      <c r="D4049" s="30" t="s">
        <v>1868</v>
      </c>
      <c r="E4049" s="33" t="s">
        <v>1867</v>
      </c>
      <c r="F4049" s="10">
        <v>711049.60000000009</v>
      </c>
      <c r="G4049" s="10">
        <v>407881.6</v>
      </c>
      <c r="H4049" s="11" t="s">
        <v>1867</v>
      </c>
      <c r="I4049" s="11" t="s">
        <v>1867</v>
      </c>
      <c r="J4049" s="33" t="s">
        <v>1867</v>
      </c>
    </row>
    <row r="4050" spans="1:10" x14ac:dyDescent="0.25">
      <c r="A4050"/>
      <c r="B4050" s="17"/>
      <c r="C4050" s="19">
        <v>2018</v>
      </c>
      <c r="D4050" s="30" t="s">
        <v>1868</v>
      </c>
      <c r="E4050" s="30" t="s">
        <v>1867</v>
      </c>
      <c r="F4050" s="10">
        <v>846096.3</v>
      </c>
      <c r="G4050" s="10">
        <v>543333.89999999991</v>
      </c>
      <c r="H4050" s="11" t="s">
        <v>147</v>
      </c>
      <c r="I4050" s="33" t="s">
        <v>1867</v>
      </c>
      <c r="J4050" s="28">
        <v>356468.1</v>
      </c>
    </row>
    <row r="4051" spans="1:10" x14ac:dyDescent="0.25">
      <c r="A4051" s="22" t="s">
        <v>1375</v>
      </c>
      <c r="B4051" s="17" t="s">
        <v>1377</v>
      </c>
      <c r="C4051" s="19">
        <v>2013</v>
      </c>
      <c r="D4051" s="30" t="s">
        <v>1868</v>
      </c>
      <c r="E4051" s="10">
        <v>535076</v>
      </c>
      <c r="F4051" s="10">
        <v>369234.7</v>
      </c>
      <c r="G4051" s="34" t="s">
        <v>1867</v>
      </c>
      <c r="H4051" s="11" t="s">
        <v>1867</v>
      </c>
      <c r="I4051" s="11" t="s">
        <v>1867</v>
      </c>
      <c r="J4051" s="28">
        <f>63891.5-0.1</f>
        <v>63891.4</v>
      </c>
    </row>
    <row r="4052" spans="1:10" x14ac:dyDescent="0.25">
      <c r="A4052"/>
      <c r="B4052" s="17"/>
      <c r="C4052" s="19">
        <v>2014</v>
      </c>
      <c r="D4052" s="30" t="s">
        <v>1868</v>
      </c>
      <c r="E4052" s="29" t="s">
        <v>1867</v>
      </c>
      <c r="F4052" s="10">
        <v>358662.60000000003</v>
      </c>
      <c r="G4052" s="10">
        <v>171833.60000000001</v>
      </c>
      <c r="H4052" s="11" t="s">
        <v>1867</v>
      </c>
      <c r="I4052" s="28">
        <v>85605.900000000009</v>
      </c>
      <c r="J4052" s="28">
        <v>79569.8</v>
      </c>
    </row>
    <row r="4053" spans="1:10" x14ac:dyDescent="0.25">
      <c r="A4053"/>
      <c r="B4053" s="17"/>
      <c r="C4053" s="19">
        <v>2015</v>
      </c>
      <c r="D4053" s="30" t="s">
        <v>1868</v>
      </c>
      <c r="E4053" s="33" t="s">
        <v>1867</v>
      </c>
      <c r="F4053" s="10">
        <v>445537.9</v>
      </c>
      <c r="G4053" s="10">
        <v>205125.5</v>
      </c>
      <c r="H4053" s="11" t="s">
        <v>147</v>
      </c>
      <c r="I4053" s="33" t="s">
        <v>1867</v>
      </c>
      <c r="J4053" s="33" t="s">
        <v>1867</v>
      </c>
    </row>
    <row r="4054" spans="1:10" x14ac:dyDescent="0.25">
      <c r="A4054"/>
      <c r="B4054" s="17"/>
      <c r="C4054" s="19">
        <v>2016</v>
      </c>
      <c r="D4054" s="30" t="s">
        <v>1868</v>
      </c>
      <c r="E4054" s="10">
        <v>776952.4</v>
      </c>
      <c r="F4054" s="10">
        <v>505903.8</v>
      </c>
      <c r="G4054" s="10">
        <v>276807.2</v>
      </c>
      <c r="H4054" s="11" t="s">
        <v>147</v>
      </c>
      <c r="I4054" s="33" t="s">
        <v>1867</v>
      </c>
      <c r="J4054" s="33" t="s">
        <v>1867</v>
      </c>
    </row>
    <row r="4055" spans="1:10" x14ac:dyDescent="0.25">
      <c r="A4055"/>
      <c r="B4055" s="17"/>
      <c r="C4055" s="19">
        <v>2017</v>
      </c>
      <c r="D4055" s="30" t="s">
        <v>1868</v>
      </c>
      <c r="E4055" s="33" t="s">
        <v>1867</v>
      </c>
      <c r="F4055" s="10">
        <v>711049.60000000009</v>
      </c>
      <c r="G4055" s="10">
        <v>407881.6</v>
      </c>
      <c r="H4055" s="11" t="s">
        <v>1867</v>
      </c>
      <c r="I4055" s="11" t="s">
        <v>1867</v>
      </c>
      <c r="J4055" s="33" t="s">
        <v>1867</v>
      </c>
    </row>
    <row r="4056" spans="1:10" x14ac:dyDescent="0.25">
      <c r="A4056"/>
      <c r="B4056" s="17"/>
      <c r="C4056" s="19">
        <v>2018</v>
      </c>
      <c r="D4056" s="30" t="s">
        <v>1868</v>
      </c>
      <c r="E4056" s="30" t="s">
        <v>1867</v>
      </c>
      <c r="F4056" s="10">
        <v>846096.3</v>
      </c>
      <c r="G4056" s="10">
        <v>543333.89999999991</v>
      </c>
      <c r="H4056" s="11" t="s">
        <v>147</v>
      </c>
      <c r="I4056" s="33" t="s">
        <v>1867</v>
      </c>
      <c r="J4056" s="28">
        <v>356468.1</v>
      </c>
    </row>
    <row r="4057" spans="1:10" x14ac:dyDescent="0.25">
      <c r="A4057" s="18" t="s">
        <v>56</v>
      </c>
      <c r="B4057" s="17" t="s">
        <v>20</v>
      </c>
      <c r="C4057" s="19">
        <v>2013</v>
      </c>
      <c r="D4057" s="34" t="s">
        <v>1867</v>
      </c>
      <c r="E4057" s="10">
        <v>10420924.9</v>
      </c>
      <c r="F4057" s="10">
        <v>7722723.1000000015</v>
      </c>
      <c r="G4057" s="10">
        <v>4453817.6999999993</v>
      </c>
      <c r="H4057" s="34" t="s">
        <v>1867</v>
      </c>
      <c r="I4057" s="28">
        <v>3747719.2</v>
      </c>
      <c r="J4057" s="28">
        <v>3271379.8</v>
      </c>
    </row>
    <row r="4058" spans="1:10" x14ac:dyDescent="0.25">
      <c r="A4058"/>
      <c r="B4058" s="17"/>
      <c r="C4058" s="19">
        <v>2014</v>
      </c>
      <c r="D4058" s="29" t="s">
        <v>1867</v>
      </c>
      <c r="E4058" s="10">
        <v>5573759.3999999994</v>
      </c>
      <c r="F4058" s="10">
        <v>8911495.3000000007</v>
      </c>
      <c r="G4058" s="10">
        <v>6272170.7999999998</v>
      </c>
      <c r="H4058" s="29" t="s">
        <v>1867</v>
      </c>
      <c r="I4058" s="28">
        <v>5571185</v>
      </c>
      <c r="J4058" s="28">
        <v>5158734</v>
      </c>
    </row>
    <row r="4059" spans="1:10" x14ac:dyDescent="0.25">
      <c r="A4059"/>
      <c r="B4059" s="17"/>
      <c r="C4059" s="19">
        <v>2015</v>
      </c>
      <c r="D4059" s="33" t="s">
        <v>1867</v>
      </c>
      <c r="E4059" s="10">
        <v>6466991</v>
      </c>
      <c r="F4059" s="10">
        <v>9923701.0999999996</v>
      </c>
      <c r="G4059" s="10">
        <v>7222849.3999999994</v>
      </c>
      <c r="H4059" s="33" t="s">
        <v>1867</v>
      </c>
      <c r="I4059" s="28">
        <v>6612556.5999999996</v>
      </c>
      <c r="J4059" s="28">
        <v>6259158.0999999996</v>
      </c>
    </row>
    <row r="4060" spans="1:10" x14ac:dyDescent="0.25">
      <c r="A4060"/>
      <c r="B4060" s="17"/>
      <c r="C4060" s="19">
        <v>2016</v>
      </c>
      <c r="D4060" s="33" t="s">
        <v>1867</v>
      </c>
      <c r="E4060" s="10">
        <v>10086477.4</v>
      </c>
      <c r="F4060" s="10">
        <v>15176356</v>
      </c>
      <c r="G4060" s="10">
        <v>11206207.800000001</v>
      </c>
      <c r="H4060" s="33" t="s">
        <v>1867</v>
      </c>
      <c r="I4060" s="28">
        <v>10343632.300000001</v>
      </c>
      <c r="J4060" s="28">
        <v>9691954.4000000004</v>
      </c>
    </row>
    <row r="4061" spans="1:10" x14ac:dyDescent="0.25">
      <c r="A4061"/>
      <c r="B4061" s="17"/>
      <c r="C4061" s="19">
        <v>2017</v>
      </c>
      <c r="D4061" s="33" t="s">
        <v>1867</v>
      </c>
      <c r="E4061" s="10">
        <v>12715152.1</v>
      </c>
      <c r="F4061" s="10">
        <v>21704078.899999999</v>
      </c>
      <c r="G4061" s="10">
        <v>16306616.5</v>
      </c>
      <c r="H4061" s="33" t="s">
        <v>1867</v>
      </c>
      <c r="I4061" s="28">
        <v>15382540</v>
      </c>
      <c r="J4061" s="28">
        <v>14254845.800000001</v>
      </c>
    </row>
    <row r="4062" spans="1:10" x14ac:dyDescent="0.25">
      <c r="A4062"/>
      <c r="B4062" s="17"/>
      <c r="C4062" s="19">
        <v>2018</v>
      </c>
      <c r="D4062" s="30" t="s">
        <v>1867</v>
      </c>
      <c r="E4062" s="10">
        <v>13044877</v>
      </c>
      <c r="F4062" s="10">
        <v>30478228.5</v>
      </c>
      <c r="G4062" s="10">
        <v>22455858.199999999</v>
      </c>
      <c r="H4062" s="30" t="s">
        <v>1867</v>
      </c>
      <c r="I4062" s="28">
        <v>21581568</v>
      </c>
      <c r="J4062" s="28">
        <v>19705653.899999999</v>
      </c>
    </row>
    <row r="4063" spans="1:10" x14ac:dyDescent="0.25">
      <c r="A4063" s="20" t="s">
        <v>111</v>
      </c>
      <c r="B4063" s="17" t="s">
        <v>1378</v>
      </c>
      <c r="C4063" s="19">
        <v>2013</v>
      </c>
      <c r="D4063" s="30" t="s">
        <v>1868</v>
      </c>
      <c r="E4063" s="34" t="s">
        <v>1867</v>
      </c>
      <c r="F4063" s="34" t="s">
        <v>1867</v>
      </c>
      <c r="G4063" s="10">
        <v>1118768.7</v>
      </c>
      <c r="H4063" s="11" t="s">
        <v>1867</v>
      </c>
      <c r="I4063" s="11" t="s">
        <v>1867</v>
      </c>
      <c r="J4063" s="28">
        <v>726431.7</v>
      </c>
    </row>
    <row r="4064" spans="1:10" x14ac:dyDescent="0.25">
      <c r="A4064"/>
      <c r="B4064" s="17"/>
      <c r="C4064" s="19">
        <v>2014</v>
      </c>
      <c r="D4064" s="30" t="s">
        <v>1868</v>
      </c>
      <c r="E4064" s="29" t="s">
        <v>1867</v>
      </c>
      <c r="F4064" s="10">
        <v>2064524.7999999998</v>
      </c>
      <c r="G4064" s="10">
        <v>1221515.1000000001</v>
      </c>
      <c r="H4064" s="11" t="s">
        <v>1867</v>
      </c>
      <c r="I4064" s="11" t="s">
        <v>1867</v>
      </c>
      <c r="J4064" s="28">
        <v>820604.8</v>
      </c>
    </row>
    <row r="4065" spans="1:10" x14ac:dyDescent="0.25">
      <c r="A4065"/>
      <c r="B4065" s="17"/>
      <c r="C4065" s="19">
        <v>2015</v>
      </c>
      <c r="D4065" s="30" t="s">
        <v>1868</v>
      </c>
      <c r="E4065" s="33" t="s">
        <v>1867</v>
      </c>
      <c r="F4065" s="33" t="s">
        <v>1867</v>
      </c>
      <c r="G4065" s="10">
        <v>1513628.5</v>
      </c>
      <c r="H4065" s="11" t="s">
        <v>1867</v>
      </c>
      <c r="I4065" s="11" t="s">
        <v>1867</v>
      </c>
      <c r="J4065" s="28">
        <v>1183570.8</v>
      </c>
    </row>
    <row r="4066" spans="1:10" x14ac:dyDescent="0.25">
      <c r="A4066"/>
      <c r="B4066" s="17"/>
      <c r="C4066" s="19">
        <v>2016</v>
      </c>
      <c r="D4066" s="30" t="s">
        <v>1868</v>
      </c>
      <c r="E4066" s="10">
        <v>6463253.7000000002</v>
      </c>
      <c r="F4066" s="10">
        <v>3780529.5999999996</v>
      </c>
      <c r="G4066" s="10">
        <v>2449598.6</v>
      </c>
      <c r="H4066" s="28">
        <v>14101.4</v>
      </c>
      <c r="I4066" s="28">
        <v>2132285.9</v>
      </c>
      <c r="J4066" s="28">
        <v>2033379.8</v>
      </c>
    </row>
    <row r="4067" spans="1:10" x14ac:dyDescent="0.25">
      <c r="A4067"/>
      <c r="B4067" s="17"/>
      <c r="C4067" s="19">
        <v>2017</v>
      </c>
      <c r="D4067" s="33" t="s">
        <v>1867</v>
      </c>
      <c r="E4067" s="10">
        <v>7492509.5</v>
      </c>
      <c r="F4067" s="33" t="s">
        <v>1867</v>
      </c>
      <c r="G4067" s="10">
        <v>3518585.5</v>
      </c>
      <c r="H4067" s="11" t="s">
        <v>1867</v>
      </c>
      <c r="I4067" s="11" t="s">
        <v>1867</v>
      </c>
      <c r="J4067" s="28">
        <v>2940839</v>
      </c>
    </row>
    <row r="4068" spans="1:10" x14ac:dyDescent="0.25">
      <c r="A4068"/>
      <c r="B4068" s="17"/>
      <c r="C4068" s="19">
        <v>2018</v>
      </c>
      <c r="D4068" s="30" t="s">
        <v>1867</v>
      </c>
      <c r="E4068" s="10">
        <v>6951666.8999999994</v>
      </c>
      <c r="F4068" s="30" t="s">
        <v>1867</v>
      </c>
      <c r="G4068" s="10">
        <v>4929780.0999999996</v>
      </c>
      <c r="H4068" s="11" t="s">
        <v>1867</v>
      </c>
      <c r="I4068" s="11" t="s">
        <v>1867</v>
      </c>
      <c r="J4068" s="28">
        <v>3931733.4</v>
      </c>
    </row>
    <row r="4069" spans="1:10" x14ac:dyDescent="0.25">
      <c r="A4069" s="21" t="s">
        <v>1379</v>
      </c>
      <c r="B4069" s="17" t="s">
        <v>1380</v>
      </c>
      <c r="C4069" s="19">
        <v>2013</v>
      </c>
      <c r="D4069" s="30" t="s">
        <v>1868</v>
      </c>
      <c r="E4069" s="34" t="s">
        <v>1867</v>
      </c>
      <c r="F4069" s="34" t="s">
        <v>1867</v>
      </c>
      <c r="G4069" s="10">
        <v>588869.9</v>
      </c>
      <c r="H4069" s="11" t="s">
        <v>1867</v>
      </c>
      <c r="I4069" s="11" t="s">
        <v>1867</v>
      </c>
      <c r="J4069" s="28">
        <v>410724.2</v>
      </c>
    </row>
    <row r="4070" spans="1:10" x14ac:dyDescent="0.25">
      <c r="A4070"/>
      <c r="B4070" s="17"/>
      <c r="C4070" s="19">
        <v>2014</v>
      </c>
      <c r="D4070" s="30" t="s">
        <v>1868</v>
      </c>
      <c r="E4070" s="29" t="s">
        <v>1867</v>
      </c>
      <c r="F4070" s="10">
        <v>1305836.2999999998</v>
      </c>
      <c r="G4070" s="10">
        <v>759026.6</v>
      </c>
      <c r="H4070" s="11" t="s">
        <v>1867</v>
      </c>
      <c r="I4070" s="11" t="s">
        <v>1867</v>
      </c>
      <c r="J4070" s="28">
        <v>531515</v>
      </c>
    </row>
    <row r="4071" spans="1:10" x14ac:dyDescent="0.25">
      <c r="A4071"/>
      <c r="B4071" s="17"/>
      <c r="C4071" s="19">
        <v>2015</v>
      </c>
      <c r="D4071" s="30" t="s">
        <v>1868</v>
      </c>
      <c r="E4071" s="33" t="s">
        <v>1867</v>
      </c>
      <c r="F4071" s="33" t="s">
        <v>1867</v>
      </c>
      <c r="G4071" s="10">
        <v>1003566.8</v>
      </c>
      <c r="H4071" s="11" t="s">
        <v>1867</v>
      </c>
      <c r="I4071" s="11" t="s">
        <v>1867</v>
      </c>
      <c r="J4071" s="28">
        <v>809000</v>
      </c>
    </row>
    <row r="4072" spans="1:10" x14ac:dyDescent="0.25">
      <c r="A4072"/>
      <c r="B4072" s="17"/>
      <c r="C4072" s="19">
        <v>2016</v>
      </c>
      <c r="D4072" s="30" t="s">
        <v>1868</v>
      </c>
      <c r="E4072" s="11" t="s">
        <v>1867</v>
      </c>
      <c r="F4072" s="33" t="s">
        <v>1867</v>
      </c>
      <c r="G4072" s="10">
        <v>1690922.1</v>
      </c>
      <c r="H4072" s="11" t="s">
        <v>1867</v>
      </c>
      <c r="I4072" s="11" t="s">
        <v>1867</v>
      </c>
      <c r="J4072" s="28">
        <v>1481813</v>
      </c>
    </row>
    <row r="4073" spans="1:10" x14ac:dyDescent="0.25">
      <c r="A4073"/>
      <c r="B4073" s="17"/>
      <c r="C4073" s="19">
        <v>2017</v>
      </c>
      <c r="D4073" s="33" t="s">
        <v>1867</v>
      </c>
      <c r="E4073" s="10">
        <v>7191275.6999999993</v>
      </c>
      <c r="F4073" s="33" t="s">
        <v>1867</v>
      </c>
      <c r="G4073" s="10">
        <v>2529451.5999999996</v>
      </c>
      <c r="H4073" s="11" t="s">
        <v>1867</v>
      </c>
      <c r="I4073" s="11" t="s">
        <v>1867</v>
      </c>
      <c r="J4073" s="28">
        <v>2159414.7999999998</v>
      </c>
    </row>
    <row r="4074" spans="1:10" x14ac:dyDescent="0.25">
      <c r="A4074"/>
      <c r="B4074" s="17"/>
      <c r="C4074" s="19">
        <v>2018</v>
      </c>
      <c r="D4074" s="30" t="s">
        <v>1867</v>
      </c>
      <c r="E4074" s="10">
        <v>6582194.5999999996</v>
      </c>
      <c r="F4074" s="30" t="s">
        <v>1867</v>
      </c>
      <c r="G4074" s="10">
        <v>3556686.5</v>
      </c>
      <c r="H4074" s="11" t="s">
        <v>1867</v>
      </c>
      <c r="I4074" s="11" t="s">
        <v>1867</v>
      </c>
      <c r="J4074" s="28">
        <v>2887028.5</v>
      </c>
    </row>
    <row r="4075" spans="1:10" x14ac:dyDescent="0.25">
      <c r="A4075" s="22" t="s">
        <v>1379</v>
      </c>
      <c r="B4075" s="17" t="s">
        <v>1381</v>
      </c>
      <c r="C4075" s="19">
        <v>2013</v>
      </c>
      <c r="D4075" s="30" t="s">
        <v>1868</v>
      </c>
      <c r="E4075" s="34" t="s">
        <v>1867</v>
      </c>
      <c r="F4075" s="34" t="s">
        <v>1867</v>
      </c>
      <c r="G4075" s="10">
        <v>588869.9</v>
      </c>
      <c r="H4075" s="11" t="s">
        <v>1867</v>
      </c>
      <c r="I4075" s="11" t="s">
        <v>1867</v>
      </c>
      <c r="J4075" s="28">
        <v>410724.2</v>
      </c>
    </row>
    <row r="4076" spans="1:10" x14ac:dyDescent="0.25">
      <c r="A4076"/>
      <c r="B4076" s="17"/>
      <c r="C4076" s="19">
        <v>2014</v>
      </c>
      <c r="D4076" s="30" t="s">
        <v>1868</v>
      </c>
      <c r="E4076" s="29" t="s">
        <v>1867</v>
      </c>
      <c r="F4076" s="10">
        <v>1305836.2999999998</v>
      </c>
      <c r="G4076" s="10">
        <v>759026.6</v>
      </c>
      <c r="H4076" s="11" t="s">
        <v>1867</v>
      </c>
      <c r="I4076" s="11" t="s">
        <v>1867</v>
      </c>
      <c r="J4076" s="28">
        <v>531515</v>
      </c>
    </row>
    <row r="4077" spans="1:10" x14ac:dyDescent="0.25">
      <c r="A4077"/>
      <c r="B4077" s="17"/>
      <c r="C4077" s="19">
        <v>2015</v>
      </c>
      <c r="D4077" s="30" t="s">
        <v>1868</v>
      </c>
      <c r="E4077" s="33" t="s">
        <v>1867</v>
      </c>
      <c r="F4077" s="33" t="s">
        <v>1867</v>
      </c>
      <c r="G4077" s="10">
        <v>1003566.8</v>
      </c>
      <c r="H4077" s="11" t="s">
        <v>1867</v>
      </c>
      <c r="I4077" s="11" t="s">
        <v>1867</v>
      </c>
      <c r="J4077" s="28">
        <v>809000</v>
      </c>
    </row>
    <row r="4078" spans="1:10" x14ac:dyDescent="0.25">
      <c r="A4078"/>
      <c r="B4078" s="17"/>
      <c r="C4078" s="19">
        <v>2016</v>
      </c>
      <c r="D4078" s="30" t="s">
        <v>1868</v>
      </c>
      <c r="E4078" s="11" t="s">
        <v>1867</v>
      </c>
      <c r="F4078" s="33" t="s">
        <v>1867</v>
      </c>
      <c r="G4078" s="10">
        <v>1690922.1</v>
      </c>
      <c r="H4078" s="11" t="s">
        <v>1867</v>
      </c>
      <c r="I4078" s="11" t="s">
        <v>1867</v>
      </c>
      <c r="J4078" s="28">
        <v>1481813</v>
      </c>
    </row>
    <row r="4079" spans="1:10" x14ac:dyDescent="0.25">
      <c r="A4079"/>
      <c r="B4079" s="17"/>
      <c r="C4079" s="19">
        <v>2017</v>
      </c>
      <c r="D4079" s="33" t="s">
        <v>1867</v>
      </c>
      <c r="E4079" s="10">
        <v>7191275.6999999993</v>
      </c>
      <c r="F4079" s="33" t="s">
        <v>1867</v>
      </c>
      <c r="G4079" s="10">
        <v>2529451.5999999996</v>
      </c>
      <c r="H4079" s="11" t="s">
        <v>1867</v>
      </c>
      <c r="I4079" s="11" t="s">
        <v>1867</v>
      </c>
      <c r="J4079" s="28">
        <v>2159414.7999999998</v>
      </c>
    </row>
    <row r="4080" spans="1:10" x14ac:dyDescent="0.25">
      <c r="A4080"/>
      <c r="B4080" s="17"/>
      <c r="C4080" s="19">
        <v>2018</v>
      </c>
      <c r="D4080" s="30" t="s">
        <v>1867</v>
      </c>
      <c r="E4080" s="10">
        <v>6582194.5999999996</v>
      </c>
      <c r="F4080" s="30" t="s">
        <v>1867</v>
      </c>
      <c r="G4080" s="10">
        <v>3556686.5</v>
      </c>
      <c r="H4080" s="11" t="s">
        <v>1867</v>
      </c>
      <c r="I4080" s="11" t="s">
        <v>1867</v>
      </c>
      <c r="J4080" s="28">
        <v>2887028.5</v>
      </c>
    </row>
    <row r="4081" spans="1:10" x14ac:dyDescent="0.25">
      <c r="A4081" s="21" t="s">
        <v>1382</v>
      </c>
      <c r="B4081" s="17" t="s">
        <v>1383</v>
      </c>
      <c r="C4081" s="19">
        <v>2013</v>
      </c>
      <c r="D4081" s="30" t="s">
        <v>1868</v>
      </c>
      <c r="E4081" s="10">
        <v>523552.30000000005</v>
      </c>
      <c r="F4081" s="10">
        <v>864604.2</v>
      </c>
      <c r="G4081" s="10">
        <v>379688</v>
      </c>
      <c r="H4081" s="11" t="s">
        <v>147</v>
      </c>
      <c r="I4081" s="28">
        <v>222728.6</v>
      </c>
      <c r="J4081" s="28">
        <v>210296.7</v>
      </c>
    </row>
    <row r="4082" spans="1:10" x14ac:dyDescent="0.25">
      <c r="A4082"/>
      <c r="B4082" s="17"/>
      <c r="C4082" s="19">
        <v>2014</v>
      </c>
      <c r="D4082" s="30" t="s">
        <v>1868</v>
      </c>
      <c r="E4082" s="10">
        <v>249125.4</v>
      </c>
      <c r="F4082" s="10">
        <v>631267.9</v>
      </c>
      <c r="G4082" s="10">
        <v>359287.2</v>
      </c>
      <c r="H4082" s="11" t="s">
        <v>147</v>
      </c>
      <c r="I4082" s="28">
        <v>218732.1</v>
      </c>
      <c r="J4082" s="28">
        <v>216791.2</v>
      </c>
    </row>
    <row r="4083" spans="1:10" x14ac:dyDescent="0.25">
      <c r="A4083"/>
      <c r="B4083" s="17"/>
      <c r="C4083" s="19">
        <v>2015</v>
      </c>
      <c r="D4083" s="30" t="s">
        <v>1868</v>
      </c>
      <c r="E4083" s="33" t="s">
        <v>1867</v>
      </c>
      <c r="F4083" s="10">
        <v>651280.80000000005</v>
      </c>
      <c r="G4083" s="10">
        <v>390338</v>
      </c>
      <c r="H4083" s="11" t="s">
        <v>147</v>
      </c>
      <c r="I4083" s="33" t="s">
        <v>1867</v>
      </c>
      <c r="J4083" s="28">
        <v>280765</v>
      </c>
    </row>
    <row r="4084" spans="1:10" x14ac:dyDescent="0.25">
      <c r="A4084"/>
      <c r="B4084" s="17"/>
      <c r="C4084" s="19">
        <v>2016</v>
      </c>
      <c r="D4084" s="30" t="s">
        <v>1868</v>
      </c>
      <c r="E4084" s="10">
        <v>264051.90000000002</v>
      </c>
      <c r="F4084" s="10">
        <v>913362.8</v>
      </c>
      <c r="G4084" s="10">
        <v>588595.9</v>
      </c>
      <c r="H4084" s="11" t="s">
        <v>147</v>
      </c>
      <c r="I4084" s="33" t="s">
        <v>1867</v>
      </c>
      <c r="J4084" s="28">
        <v>427218.2</v>
      </c>
    </row>
    <row r="4085" spans="1:10" x14ac:dyDescent="0.25">
      <c r="A4085"/>
      <c r="B4085" s="17"/>
      <c r="C4085" s="19">
        <v>2017</v>
      </c>
      <c r="D4085" s="30" t="s">
        <v>1868</v>
      </c>
      <c r="E4085" s="33" t="s">
        <v>1867</v>
      </c>
      <c r="F4085" s="10">
        <v>1169496.5</v>
      </c>
      <c r="G4085" s="10">
        <v>781578.10000000009</v>
      </c>
      <c r="H4085" s="11" t="s">
        <v>147</v>
      </c>
      <c r="I4085" s="33" t="s">
        <v>1867</v>
      </c>
      <c r="J4085" s="28">
        <v>609240.30000000005</v>
      </c>
    </row>
    <row r="4086" spans="1:10" x14ac:dyDescent="0.25">
      <c r="A4086"/>
      <c r="B4086" s="17"/>
      <c r="C4086" s="19">
        <v>2018</v>
      </c>
      <c r="D4086" s="30" t="s">
        <v>1868</v>
      </c>
      <c r="E4086" s="30" t="s">
        <v>1867</v>
      </c>
      <c r="F4086" s="10">
        <v>1644503.6</v>
      </c>
      <c r="G4086" s="10">
        <v>1139503.5</v>
      </c>
      <c r="H4086" s="11" t="s">
        <v>147</v>
      </c>
      <c r="I4086" s="30" t="s">
        <v>1867</v>
      </c>
      <c r="J4086" s="28">
        <v>839333.1</v>
      </c>
    </row>
    <row r="4087" spans="1:10" x14ac:dyDescent="0.25">
      <c r="A4087" s="22" t="s">
        <v>1382</v>
      </c>
      <c r="B4087" s="17" t="s">
        <v>1384</v>
      </c>
      <c r="C4087" s="19">
        <v>2013</v>
      </c>
      <c r="D4087" s="30" t="s">
        <v>1868</v>
      </c>
      <c r="E4087" s="10">
        <v>523552.30000000005</v>
      </c>
      <c r="F4087" s="10">
        <v>864604.2</v>
      </c>
      <c r="G4087" s="10">
        <v>379688</v>
      </c>
      <c r="H4087" s="11" t="s">
        <v>147</v>
      </c>
      <c r="I4087" s="28">
        <v>222728.6</v>
      </c>
      <c r="J4087" s="28">
        <v>210296.7</v>
      </c>
    </row>
    <row r="4088" spans="1:10" x14ac:dyDescent="0.25">
      <c r="A4088"/>
      <c r="B4088" s="17"/>
      <c r="C4088" s="19">
        <v>2014</v>
      </c>
      <c r="D4088" s="30" t="s">
        <v>1868</v>
      </c>
      <c r="E4088" s="10">
        <v>249125.4</v>
      </c>
      <c r="F4088" s="10">
        <v>631267.9</v>
      </c>
      <c r="G4088" s="10">
        <v>359287.2</v>
      </c>
      <c r="H4088" s="11" t="s">
        <v>147</v>
      </c>
      <c r="I4088" s="28">
        <v>218732.1</v>
      </c>
      <c r="J4088" s="28">
        <v>216791.2</v>
      </c>
    </row>
    <row r="4089" spans="1:10" x14ac:dyDescent="0.25">
      <c r="A4089"/>
      <c r="B4089" s="17"/>
      <c r="C4089" s="19">
        <v>2015</v>
      </c>
      <c r="D4089" s="30" t="s">
        <v>1868</v>
      </c>
      <c r="E4089" s="33" t="s">
        <v>1867</v>
      </c>
      <c r="F4089" s="10">
        <v>651280.80000000005</v>
      </c>
      <c r="G4089" s="10">
        <v>390338</v>
      </c>
      <c r="H4089" s="11" t="s">
        <v>147</v>
      </c>
      <c r="I4089" s="33" t="s">
        <v>1867</v>
      </c>
      <c r="J4089" s="28">
        <v>280765</v>
      </c>
    </row>
    <row r="4090" spans="1:10" x14ac:dyDescent="0.25">
      <c r="A4090"/>
      <c r="B4090" s="17"/>
      <c r="C4090" s="19">
        <v>2016</v>
      </c>
      <c r="D4090" s="30" t="s">
        <v>1868</v>
      </c>
      <c r="E4090" s="10">
        <v>264051.90000000002</v>
      </c>
      <c r="F4090" s="10">
        <v>913362.8</v>
      </c>
      <c r="G4090" s="10">
        <v>588595.9</v>
      </c>
      <c r="H4090" s="11" t="s">
        <v>147</v>
      </c>
      <c r="I4090" s="33" t="s">
        <v>1867</v>
      </c>
      <c r="J4090" s="28">
        <v>427218.2</v>
      </c>
    </row>
    <row r="4091" spans="1:10" x14ac:dyDescent="0.25">
      <c r="A4091"/>
      <c r="B4091" s="17"/>
      <c r="C4091" s="19">
        <v>2017</v>
      </c>
      <c r="D4091" s="30" t="s">
        <v>1868</v>
      </c>
      <c r="E4091" s="33" t="s">
        <v>1867</v>
      </c>
      <c r="F4091" s="10">
        <v>1169496.5</v>
      </c>
      <c r="G4091" s="10">
        <v>781578.10000000009</v>
      </c>
      <c r="H4091" s="11" t="s">
        <v>147</v>
      </c>
      <c r="I4091" s="33" t="s">
        <v>1867</v>
      </c>
      <c r="J4091" s="28">
        <v>609240.30000000005</v>
      </c>
    </row>
    <row r="4092" spans="1:10" x14ac:dyDescent="0.25">
      <c r="A4092"/>
      <c r="B4092" s="17"/>
      <c r="C4092" s="19">
        <v>2018</v>
      </c>
      <c r="D4092" s="30" t="s">
        <v>1868</v>
      </c>
      <c r="E4092" s="30" t="s">
        <v>1867</v>
      </c>
      <c r="F4092" s="10">
        <v>1644503.6</v>
      </c>
      <c r="G4092" s="10">
        <v>1139503.5</v>
      </c>
      <c r="H4092" s="11" t="s">
        <v>147</v>
      </c>
      <c r="I4092" s="30" t="s">
        <v>1867</v>
      </c>
      <c r="J4092" s="28">
        <v>839333.1</v>
      </c>
    </row>
    <row r="4093" spans="1:10" x14ac:dyDescent="0.25">
      <c r="A4093" s="21" t="s">
        <v>1385</v>
      </c>
      <c r="B4093" s="17" t="s">
        <v>1386</v>
      </c>
      <c r="C4093" s="19">
        <v>2013</v>
      </c>
      <c r="D4093" s="30" t="s">
        <v>1868</v>
      </c>
      <c r="E4093" s="34" t="s">
        <v>1867</v>
      </c>
      <c r="F4093" s="10">
        <v>8916.5</v>
      </c>
      <c r="G4093" s="10">
        <v>7500.4</v>
      </c>
      <c r="H4093" s="11" t="s">
        <v>147</v>
      </c>
      <c r="I4093" s="28">
        <v>4118.1000000000004</v>
      </c>
      <c r="J4093" s="28">
        <v>3892.6</v>
      </c>
    </row>
    <row r="4094" spans="1:10" x14ac:dyDescent="0.25">
      <c r="A4094"/>
      <c r="B4094" s="17"/>
      <c r="C4094" s="19">
        <v>2014</v>
      </c>
      <c r="D4094" s="30" t="s">
        <v>1868</v>
      </c>
      <c r="E4094" s="29" t="s">
        <v>1867</v>
      </c>
      <c r="F4094" s="10">
        <v>7241.1</v>
      </c>
      <c r="G4094" s="10">
        <v>6651.5</v>
      </c>
      <c r="H4094" s="11" t="s">
        <v>147</v>
      </c>
      <c r="I4094" s="29" t="s">
        <v>1867</v>
      </c>
      <c r="J4094" s="28">
        <v>2073.1999999999998</v>
      </c>
    </row>
    <row r="4095" spans="1:10" x14ac:dyDescent="0.25">
      <c r="A4095"/>
      <c r="B4095" s="17"/>
      <c r="C4095" s="19">
        <v>2015</v>
      </c>
      <c r="D4095" s="30" t="s">
        <v>1868</v>
      </c>
      <c r="E4095" s="30" t="s">
        <v>1868</v>
      </c>
      <c r="F4095" s="10">
        <v>4510.1000000000004</v>
      </c>
      <c r="G4095" s="10">
        <v>4510.1000000000004</v>
      </c>
      <c r="H4095" s="11" t="s">
        <v>147</v>
      </c>
      <c r="I4095" s="28">
        <v>1171.2</v>
      </c>
      <c r="J4095" s="28">
        <v>1171.2</v>
      </c>
    </row>
    <row r="4096" spans="1:10" x14ac:dyDescent="0.25">
      <c r="A4096"/>
      <c r="B4096" s="17"/>
      <c r="C4096" s="19">
        <v>2016</v>
      </c>
      <c r="D4096" s="30" t="s">
        <v>1868</v>
      </c>
      <c r="E4096" s="30" t="s">
        <v>1868</v>
      </c>
      <c r="F4096" s="10">
        <v>19228.8</v>
      </c>
      <c r="G4096" s="10">
        <v>18769.599999999999</v>
      </c>
      <c r="H4096" s="11" t="s">
        <v>147</v>
      </c>
      <c r="I4096" s="28">
        <v>3184.7</v>
      </c>
      <c r="J4096" s="28">
        <v>3184.7</v>
      </c>
    </row>
    <row r="4097" spans="1:10" x14ac:dyDescent="0.25">
      <c r="A4097"/>
      <c r="B4097" s="17"/>
      <c r="C4097" s="19">
        <v>2017</v>
      </c>
      <c r="D4097" s="30" t="s">
        <v>1868</v>
      </c>
      <c r="E4097" s="30" t="s">
        <v>1868</v>
      </c>
      <c r="F4097" s="10">
        <v>9509.9000000000015</v>
      </c>
      <c r="G4097" s="10">
        <v>8028</v>
      </c>
      <c r="H4097" s="11" t="s">
        <v>147</v>
      </c>
      <c r="I4097" s="28">
        <v>4871.6000000000004</v>
      </c>
      <c r="J4097" s="28">
        <v>4871.6000000000004</v>
      </c>
    </row>
    <row r="4098" spans="1:10" x14ac:dyDescent="0.25">
      <c r="A4098"/>
      <c r="B4098" s="17"/>
      <c r="C4098" s="19">
        <v>2018</v>
      </c>
      <c r="D4098" s="30" t="s">
        <v>1868</v>
      </c>
      <c r="E4098" s="30" t="s">
        <v>1868</v>
      </c>
      <c r="F4098" s="10">
        <v>13136.8</v>
      </c>
      <c r="G4098" s="10">
        <v>12084.4</v>
      </c>
      <c r="H4098" s="11" t="s">
        <v>147</v>
      </c>
      <c r="I4098" s="28">
        <v>6317.9</v>
      </c>
      <c r="J4098" s="28">
        <v>6317.9</v>
      </c>
    </row>
    <row r="4099" spans="1:10" x14ac:dyDescent="0.25">
      <c r="A4099" s="22" t="s">
        <v>1385</v>
      </c>
      <c r="B4099" s="17" t="s">
        <v>1387</v>
      </c>
      <c r="C4099" s="19">
        <v>2013</v>
      </c>
      <c r="D4099" s="30" t="s">
        <v>1868</v>
      </c>
      <c r="E4099" s="34" t="s">
        <v>1867</v>
      </c>
      <c r="F4099" s="10">
        <v>8916.5</v>
      </c>
      <c r="G4099" s="10">
        <v>7500.4</v>
      </c>
      <c r="H4099" s="11" t="s">
        <v>147</v>
      </c>
      <c r="I4099" s="28">
        <v>4118.1000000000004</v>
      </c>
      <c r="J4099" s="28">
        <v>3892.6</v>
      </c>
    </row>
    <row r="4100" spans="1:10" x14ac:dyDescent="0.25">
      <c r="A4100"/>
      <c r="B4100" s="17"/>
      <c r="C4100" s="19">
        <v>2014</v>
      </c>
      <c r="D4100" s="30" t="s">
        <v>1868</v>
      </c>
      <c r="E4100" s="29" t="s">
        <v>1867</v>
      </c>
      <c r="F4100" s="10">
        <v>7241.1</v>
      </c>
      <c r="G4100" s="10">
        <v>6651.5</v>
      </c>
      <c r="H4100" s="11" t="s">
        <v>147</v>
      </c>
      <c r="I4100" s="29" t="s">
        <v>1867</v>
      </c>
      <c r="J4100" s="28">
        <v>2073.1999999999998</v>
      </c>
    </row>
    <row r="4101" spans="1:10" x14ac:dyDescent="0.25">
      <c r="A4101"/>
      <c r="B4101" s="17"/>
      <c r="C4101" s="19">
        <v>2015</v>
      </c>
      <c r="D4101" s="30" t="s">
        <v>1868</v>
      </c>
      <c r="E4101" s="30" t="s">
        <v>1868</v>
      </c>
      <c r="F4101" s="10">
        <v>4510.1000000000004</v>
      </c>
      <c r="G4101" s="10">
        <v>4510.1000000000004</v>
      </c>
      <c r="H4101" s="11" t="s">
        <v>147</v>
      </c>
      <c r="I4101" s="28">
        <v>1171.2</v>
      </c>
      <c r="J4101" s="28">
        <v>1171.2</v>
      </c>
    </row>
    <row r="4102" spans="1:10" x14ac:dyDescent="0.25">
      <c r="A4102"/>
      <c r="B4102" s="17"/>
      <c r="C4102" s="19">
        <v>2016</v>
      </c>
      <c r="D4102" s="30" t="s">
        <v>1868</v>
      </c>
      <c r="E4102" s="30" t="s">
        <v>1868</v>
      </c>
      <c r="F4102" s="10">
        <v>19228.8</v>
      </c>
      <c r="G4102" s="10">
        <v>18769.599999999999</v>
      </c>
      <c r="H4102" s="11" t="s">
        <v>147</v>
      </c>
      <c r="I4102" s="28">
        <v>3184.7</v>
      </c>
      <c r="J4102" s="28">
        <v>3184.7</v>
      </c>
    </row>
    <row r="4103" spans="1:10" x14ac:dyDescent="0.25">
      <c r="A4103"/>
      <c r="B4103" s="17"/>
      <c r="C4103" s="19">
        <v>2017</v>
      </c>
      <c r="D4103" s="30" t="s">
        <v>1868</v>
      </c>
      <c r="E4103" s="30" t="s">
        <v>1868</v>
      </c>
      <c r="F4103" s="10">
        <v>9509.9000000000015</v>
      </c>
      <c r="G4103" s="10">
        <v>8028</v>
      </c>
      <c r="H4103" s="11" t="s">
        <v>147</v>
      </c>
      <c r="I4103" s="28">
        <v>4871.6000000000004</v>
      </c>
      <c r="J4103" s="28">
        <v>4871.6000000000004</v>
      </c>
    </row>
    <row r="4104" spans="1:10" x14ac:dyDescent="0.25">
      <c r="A4104"/>
      <c r="B4104" s="17"/>
      <c r="C4104" s="19">
        <v>2018</v>
      </c>
      <c r="D4104" s="30" t="s">
        <v>1868</v>
      </c>
      <c r="E4104" s="30" t="s">
        <v>1868</v>
      </c>
      <c r="F4104" s="10">
        <v>13136.8</v>
      </c>
      <c r="G4104" s="10">
        <v>12084.4</v>
      </c>
      <c r="H4104" s="11" t="s">
        <v>147</v>
      </c>
      <c r="I4104" s="28">
        <v>6317.9</v>
      </c>
      <c r="J4104" s="28">
        <v>6317.9</v>
      </c>
    </row>
    <row r="4105" spans="1:10" x14ac:dyDescent="0.25">
      <c r="A4105" s="21" t="s">
        <v>1388</v>
      </c>
      <c r="B4105" s="17" t="s">
        <v>1389</v>
      </c>
      <c r="C4105" s="19">
        <v>2013</v>
      </c>
      <c r="D4105" s="30" t="s">
        <v>1868</v>
      </c>
      <c r="E4105" s="34" t="s">
        <v>1867</v>
      </c>
      <c r="F4105" s="10">
        <v>250001.7</v>
      </c>
      <c r="G4105" s="10">
        <v>142710.39999999999</v>
      </c>
      <c r="H4105" s="11" t="s">
        <v>147</v>
      </c>
      <c r="I4105" s="28">
        <v>107379.8</v>
      </c>
      <c r="J4105" s="28">
        <v>101518.2</v>
      </c>
    </row>
    <row r="4106" spans="1:10" x14ac:dyDescent="0.25">
      <c r="A4106"/>
      <c r="B4106" s="17"/>
      <c r="C4106" s="19">
        <v>2014</v>
      </c>
      <c r="D4106" s="30" t="s">
        <v>1868</v>
      </c>
      <c r="E4106" s="29" t="s">
        <v>1867</v>
      </c>
      <c r="F4106" s="10">
        <v>120179.5</v>
      </c>
      <c r="G4106" s="10">
        <v>96549.799999999988</v>
      </c>
      <c r="H4106" s="11" t="s">
        <v>147</v>
      </c>
      <c r="I4106" s="29" t="s">
        <v>1867</v>
      </c>
      <c r="J4106" s="28">
        <v>70225.399999999994</v>
      </c>
    </row>
    <row r="4107" spans="1:10" x14ac:dyDescent="0.25">
      <c r="A4107"/>
      <c r="B4107" s="17"/>
      <c r="C4107" s="19">
        <v>2015</v>
      </c>
      <c r="D4107" s="30" t="s">
        <v>1868</v>
      </c>
      <c r="E4107" s="33" t="s">
        <v>1867</v>
      </c>
      <c r="F4107" s="10">
        <v>136332.20000000001</v>
      </c>
      <c r="G4107" s="10">
        <v>115213.6</v>
      </c>
      <c r="H4107" s="11" t="s">
        <v>147</v>
      </c>
      <c r="I4107" s="33" t="s">
        <v>1867</v>
      </c>
      <c r="J4107" s="28">
        <v>92634.6</v>
      </c>
    </row>
    <row r="4108" spans="1:10" x14ac:dyDescent="0.25">
      <c r="A4108"/>
      <c r="B4108" s="17"/>
      <c r="C4108" s="19">
        <v>2016</v>
      </c>
      <c r="D4108" s="30" t="s">
        <v>1868</v>
      </c>
      <c r="E4108" s="10">
        <v>9936</v>
      </c>
      <c r="F4108" s="10">
        <v>177478.59999999998</v>
      </c>
      <c r="G4108" s="10">
        <v>151311</v>
      </c>
      <c r="H4108" s="11" t="s">
        <v>1867</v>
      </c>
      <c r="I4108" s="11" t="s">
        <v>1867</v>
      </c>
      <c r="J4108" s="28">
        <v>121163.9</v>
      </c>
    </row>
    <row r="4109" spans="1:10" x14ac:dyDescent="0.25">
      <c r="A4109"/>
      <c r="B4109" s="17"/>
      <c r="C4109" s="19">
        <v>2017</v>
      </c>
      <c r="D4109" s="30" t="s">
        <v>1868</v>
      </c>
      <c r="E4109" s="33" t="s">
        <v>1867</v>
      </c>
      <c r="F4109" s="10">
        <v>236344.6</v>
      </c>
      <c r="G4109" s="10">
        <v>199527.8</v>
      </c>
      <c r="H4109" s="11" t="s">
        <v>147</v>
      </c>
      <c r="I4109" s="33" t="s">
        <v>1867</v>
      </c>
      <c r="J4109" s="28">
        <v>167312.29999999999</v>
      </c>
    </row>
    <row r="4110" spans="1:10" x14ac:dyDescent="0.25">
      <c r="A4110"/>
      <c r="B4110" s="17"/>
      <c r="C4110" s="19">
        <v>2018</v>
      </c>
      <c r="D4110" s="30" t="s">
        <v>1868</v>
      </c>
      <c r="E4110" s="30" t="s">
        <v>1867</v>
      </c>
      <c r="F4110" s="10">
        <v>273488.59999999998</v>
      </c>
      <c r="G4110" s="10">
        <v>221505.69999999998</v>
      </c>
      <c r="H4110" s="11" t="s">
        <v>147</v>
      </c>
      <c r="I4110" s="30" t="s">
        <v>1867</v>
      </c>
      <c r="J4110" s="28">
        <v>199053.9</v>
      </c>
    </row>
    <row r="4111" spans="1:10" x14ac:dyDescent="0.25">
      <c r="A4111" s="22" t="s">
        <v>1388</v>
      </c>
      <c r="B4111" s="17" t="s">
        <v>1390</v>
      </c>
      <c r="C4111" s="19">
        <v>2013</v>
      </c>
      <c r="D4111" s="30" t="s">
        <v>1868</v>
      </c>
      <c r="E4111" s="34" t="s">
        <v>1867</v>
      </c>
      <c r="F4111" s="10">
        <v>250001.7</v>
      </c>
      <c r="G4111" s="10">
        <v>142710.39999999999</v>
      </c>
      <c r="H4111" s="11" t="s">
        <v>147</v>
      </c>
      <c r="I4111" s="28">
        <v>107379.8</v>
      </c>
      <c r="J4111" s="28">
        <v>101518.2</v>
      </c>
    </row>
    <row r="4112" spans="1:10" x14ac:dyDescent="0.25">
      <c r="A4112"/>
      <c r="B4112" s="17"/>
      <c r="C4112" s="19">
        <v>2014</v>
      </c>
      <c r="D4112" s="30" t="s">
        <v>1868</v>
      </c>
      <c r="E4112" s="29" t="s">
        <v>1867</v>
      </c>
      <c r="F4112" s="10">
        <v>120179.5</v>
      </c>
      <c r="G4112" s="10">
        <v>96549.799999999988</v>
      </c>
      <c r="H4112" s="11" t="s">
        <v>147</v>
      </c>
      <c r="I4112" s="29" t="s">
        <v>1867</v>
      </c>
      <c r="J4112" s="28">
        <v>70225.399999999994</v>
      </c>
    </row>
    <row r="4113" spans="1:10" x14ac:dyDescent="0.25">
      <c r="A4113"/>
      <c r="B4113" s="17"/>
      <c r="C4113" s="19">
        <v>2015</v>
      </c>
      <c r="D4113" s="30" t="s">
        <v>1868</v>
      </c>
      <c r="E4113" s="33" t="s">
        <v>1867</v>
      </c>
      <c r="F4113" s="10">
        <v>136332.20000000001</v>
      </c>
      <c r="G4113" s="10">
        <v>115213.6</v>
      </c>
      <c r="H4113" s="11" t="s">
        <v>147</v>
      </c>
      <c r="I4113" s="33" t="s">
        <v>1867</v>
      </c>
      <c r="J4113" s="28">
        <v>92634.6</v>
      </c>
    </row>
    <row r="4114" spans="1:10" x14ac:dyDescent="0.25">
      <c r="A4114"/>
      <c r="B4114" s="17"/>
      <c r="C4114" s="19">
        <v>2016</v>
      </c>
      <c r="D4114" s="30" t="s">
        <v>1868</v>
      </c>
      <c r="E4114" s="10">
        <v>9936</v>
      </c>
      <c r="F4114" s="10">
        <v>177478.59999999998</v>
      </c>
      <c r="G4114" s="10">
        <v>151311</v>
      </c>
      <c r="H4114" s="11" t="s">
        <v>1867</v>
      </c>
      <c r="I4114" s="11" t="s">
        <v>1867</v>
      </c>
      <c r="J4114" s="28">
        <v>121163.9</v>
      </c>
    </row>
    <row r="4115" spans="1:10" x14ac:dyDescent="0.25">
      <c r="A4115"/>
      <c r="B4115" s="17"/>
      <c r="C4115" s="19">
        <v>2017</v>
      </c>
      <c r="D4115" s="30" t="s">
        <v>1868</v>
      </c>
      <c r="E4115" s="33" t="s">
        <v>1867</v>
      </c>
      <c r="F4115" s="10">
        <v>236344.6</v>
      </c>
      <c r="G4115" s="10">
        <v>199527.8</v>
      </c>
      <c r="H4115" s="11" t="s">
        <v>147</v>
      </c>
      <c r="I4115" s="33" t="s">
        <v>1867</v>
      </c>
      <c r="J4115" s="28">
        <v>167312.29999999999</v>
      </c>
    </row>
    <row r="4116" spans="1:10" x14ac:dyDescent="0.25">
      <c r="A4116"/>
      <c r="B4116" s="17"/>
      <c r="C4116" s="19">
        <v>2018</v>
      </c>
      <c r="D4116" s="30" t="s">
        <v>1868</v>
      </c>
      <c r="E4116" s="30" t="s">
        <v>1867</v>
      </c>
      <c r="F4116" s="10">
        <v>273488.59999999998</v>
      </c>
      <c r="G4116" s="10">
        <v>221505.69999999998</v>
      </c>
      <c r="H4116" s="11" t="s">
        <v>147</v>
      </c>
      <c r="I4116" s="30" t="s">
        <v>1867</v>
      </c>
      <c r="J4116" s="28">
        <v>199053.9</v>
      </c>
    </row>
    <row r="4117" spans="1:10" x14ac:dyDescent="0.25">
      <c r="A4117" s="20" t="s">
        <v>112</v>
      </c>
      <c r="B4117" s="17" t="s">
        <v>1391</v>
      </c>
      <c r="C4117" s="19">
        <v>2013</v>
      </c>
      <c r="D4117" s="34" t="s">
        <v>1867</v>
      </c>
      <c r="E4117" s="10">
        <v>5758051.9000000004</v>
      </c>
      <c r="F4117" s="10">
        <v>5349276.9000000004</v>
      </c>
      <c r="G4117" s="10">
        <v>3335049</v>
      </c>
      <c r="H4117" s="34" t="s">
        <v>1867</v>
      </c>
      <c r="I4117" s="28">
        <v>2967192</v>
      </c>
      <c r="J4117" s="28">
        <v>2544948.1</v>
      </c>
    </row>
    <row r="4118" spans="1:10" x14ac:dyDescent="0.25">
      <c r="A4118"/>
      <c r="B4118" s="17"/>
      <c r="C4118" s="19">
        <v>2014</v>
      </c>
      <c r="D4118" s="29" t="s">
        <v>1867</v>
      </c>
      <c r="E4118" s="10">
        <v>2806086.7000000007</v>
      </c>
      <c r="F4118" s="10">
        <v>6846970.5</v>
      </c>
      <c r="G4118" s="10">
        <v>5050655.7</v>
      </c>
      <c r="H4118" s="29" t="s">
        <v>1867</v>
      </c>
      <c r="I4118" s="28">
        <v>4694494.0999999996</v>
      </c>
      <c r="J4118" s="28">
        <v>4338129.2</v>
      </c>
    </row>
    <row r="4119" spans="1:10" x14ac:dyDescent="0.25">
      <c r="A4119"/>
      <c r="B4119" s="17"/>
      <c r="C4119" s="19">
        <v>2015</v>
      </c>
      <c r="D4119" s="33" t="s">
        <v>1867</v>
      </c>
      <c r="E4119" s="10">
        <v>3128336.6999999997</v>
      </c>
      <c r="F4119" s="10">
        <v>7493735.2999999998</v>
      </c>
      <c r="G4119" s="10">
        <v>5709220.8999999994</v>
      </c>
      <c r="H4119" s="33" t="s">
        <v>1867</v>
      </c>
      <c r="I4119" s="28">
        <v>5356287.5999999996</v>
      </c>
      <c r="J4119" s="28">
        <v>5075587.3</v>
      </c>
    </row>
    <row r="4120" spans="1:10" x14ac:dyDescent="0.25">
      <c r="A4120"/>
      <c r="B4120" s="17"/>
      <c r="C4120" s="19">
        <v>2016</v>
      </c>
      <c r="D4120" s="33" t="s">
        <v>1867</v>
      </c>
      <c r="E4120" s="10">
        <v>3623223.7</v>
      </c>
      <c r="F4120" s="10">
        <v>11395826.4</v>
      </c>
      <c r="G4120" s="10">
        <v>8756609.1999999993</v>
      </c>
      <c r="H4120" s="33" t="s">
        <v>1867</v>
      </c>
      <c r="I4120" s="28">
        <v>8211346.4000000004</v>
      </c>
      <c r="J4120" s="28">
        <v>7658574.5999999996</v>
      </c>
    </row>
    <row r="4121" spans="1:10" x14ac:dyDescent="0.25">
      <c r="A4121"/>
      <c r="B4121" s="17"/>
      <c r="C4121" s="19">
        <v>2017</v>
      </c>
      <c r="D4121" s="33" t="s">
        <v>1867</v>
      </c>
      <c r="E4121" s="10">
        <v>5222642.5999999996</v>
      </c>
      <c r="F4121" s="33" t="s">
        <v>1867</v>
      </c>
      <c r="G4121" s="10">
        <v>12788031</v>
      </c>
      <c r="H4121" s="11" t="s">
        <v>1867</v>
      </c>
      <c r="I4121" s="11" t="s">
        <v>1867</v>
      </c>
      <c r="J4121" s="28">
        <v>11314006.800000001</v>
      </c>
    </row>
    <row r="4122" spans="1:10" x14ac:dyDescent="0.25">
      <c r="A4122"/>
      <c r="B4122" s="17"/>
      <c r="C4122" s="19">
        <v>2018</v>
      </c>
      <c r="D4122" s="30" t="s">
        <v>1867</v>
      </c>
      <c r="E4122" s="10">
        <v>6093210.1000000006</v>
      </c>
      <c r="F4122" s="30" t="s">
        <v>1867</v>
      </c>
      <c r="G4122" s="10">
        <v>17526078.100000001</v>
      </c>
      <c r="H4122" s="11" t="s">
        <v>1867</v>
      </c>
      <c r="I4122" s="11" t="s">
        <v>1867</v>
      </c>
      <c r="J4122" s="28">
        <v>15773920.5</v>
      </c>
    </row>
    <row r="4123" spans="1:10" x14ac:dyDescent="0.25">
      <c r="A4123" s="21" t="s">
        <v>1392</v>
      </c>
      <c r="B4123" s="17" t="s">
        <v>1393</v>
      </c>
      <c r="C4123" s="19">
        <v>2013</v>
      </c>
      <c r="D4123" s="34" t="s">
        <v>1867</v>
      </c>
      <c r="E4123" s="10">
        <v>1937976.7</v>
      </c>
      <c r="F4123" s="10">
        <v>3811337.0999999996</v>
      </c>
      <c r="G4123" s="10">
        <v>2333006</v>
      </c>
      <c r="H4123" s="34" t="s">
        <v>1867</v>
      </c>
      <c r="I4123" s="28">
        <v>2023844.1</v>
      </c>
      <c r="J4123" s="28">
        <v>1708708.3</v>
      </c>
    </row>
    <row r="4124" spans="1:10" x14ac:dyDescent="0.25">
      <c r="A4124"/>
      <c r="B4124" s="17"/>
      <c r="C4124" s="19">
        <v>2014</v>
      </c>
      <c r="D4124" s="29" t="s">
        <v>1867</v>
      </c>
      <c r="E4124" s="10">
        <v>1280253.7</v>
      </c>
      <c r="F4124" s="10">
        <v>5335095.0999999996</v>
      </c>
      <c r="G4124" s="10">
        <v>4000539</v>
      </c>
      <c r="H4124" s="11" t="s">
        <v>1867</v>
      </c>
      <c r="I4124" s="11" t="s">
        <v>1867</v>
      </c>
      <c r="J4124" s="28">
        <v>3416121.4</v>
      </c>
    </row>
    <row r="4125" spans="1:10" x14ac:dyDescent="0.25">
      <c r="A4125"/>
      <c r="B4125" s="17"/>
      <c r="C4125" s="19">
        <v>2015</v>
      </c>
      <c r="D4125" s="33" t="s">
        <v>1867</v>
      </c>
      <c r="E4125" s="10">
        <v>1232315.2999999998</v>
      </c>
      <c r="F4125" s="10">
        <v>5887397.5999999996</v>
      </c>
      <c r="G4125" s="10">
        <v>4526337.0999999996</v>
      </c>
      <c r="H4125" s="33" t="s">
        <v>1867</v>
      </c>
      <c r="I4125" s="28">
        <v>4233807.1999999993</v>
      </c>
      <c r="J4125" s="28">
        <v>4042032.8</v>
      </c>
    </row>
    <row r="4126" spans="1:10" x14ac:dyDescent="0.25">
      <c r="A4126"/>
      <c r="B4126" s="17"/>
      <c r="C4126" s="19">
        <v>2016</v>
      </c>
      <c r="D4126" s="33" t="s">
        <v>1867</v>
      </c>
      <c r="E4126" s="10">
        <v>1775734.8</v>
      </c>
      <c r="F4126" s="10">
        <v>9230267.5</v>
      </c>
      <c r="G4126" s="10">
        <v>7079707.7000000002</v>
      </c>
      <c r="H4126" s="33" t="s">
        <v>1867</v>
      </c>
      <c r="I4126" s="28">
        <v>6631789.7999999998</v>
      </c>
      <c r="J4126" s="28">
        <v>6169903.2000000002</v>
      </c>
    </row>
    <row r="4127" spans="1:10" x14ac:dyDescent="0.25">
      <c r="A4127"/>
      <c r="B4127" s="17"/>
      <c r="C4127" s="19">
        <v>2017</v>
      </c>
      <c r="D4127" s="33" t="s">
        <v>1867</v>
      </c>
      <c r="E4127" s="10">
        <v>2603980.5</v>
      </c>
      <c r="F4127" s="10">
        <v>13383466.199999999</v>
      </c>
      <c r="G4127" s="10">
        <v>10453535.300000001</v>
      </c>
      <c r="H4127" s="33" t="s">
        <v>1867</v>
      </c>
      <c r="I4127" s="28">
        <v>10115137.699999999</v>
      </c>
      <c r="J4127" s="28">
        <v>9298316.4000000004</v>
      </c>
    </row>
    <row r="4128" spans="1:10" x14ac:dyDescent="0.25">
      <c r="A4128"/>
      <c r="B4128" s="17"/>
      <c r="C4128" s="19">
        <v>2018</v>
      </c>
      <c r="D4128" s="30" t="s">
        <v>1867</v>
      </c>
      <c r="E4128" s="10">
        <v>2960316.6</v>
      </c>
      <c r="F4128" s="10">
        <v>18946522.5</v>
      </c>
      <c r="G4128" s="10">
        <v>14468496.4</v>
      </c>
      <c r="H4128" s="30" t="s">
        <v>1867</v>
      </c>
      <c r="I4128" s="28">
        <v>14428623.5</v>
      </c>
      <c r="J4128" s="28">
        <v>13142298.4</v>
      </c>
    </row>
    <row r="4129" spans="1:10" x14ac:dyDescent="0.25">
      <c r="A4129" s="22" t="s">
        <v>1392</v>
      </c>
      <c r="B4129" s="17" t="s">
        <v>1394</v>
      </c>
      <c r="C4129" s="19">
        <v>2013</v>
      </c>
      <c r="D4129" s="34" t="s">
        <v>1867</v>
      </c>
      <c r="E4129" s="10">
        <v>1937976.7</v>
      </c>
      <c r="F4129" s="10">
        <v>3811337.0999999996</v>
      </c>
      <c r="G4129" s="10">
        <v>2333006</v>
      </c>
      <c r="H4129" s="34" t="s">
        <v>1867</v>
      </c>
      <c r="I4129" s="28">
        <v>2023844.1</v>
      </c>
      <c r="J4129" s="28">
        <v>1708708.3</v>
      </c>
    </row>
    <row r="4130" spans="1:10" x14ac:dyDescent="0.25">
      <c r="A4130"/>
      <c r="B4130" s="17"/>
      <c r="C4130" s="19">
        <v>2014</v>
      </c>
      <c r="D4130" s="29" t="s">
        <v>1867</v>
      </c>
      <c r="E4130" s="10">
        <v>1280253.7</v>
      </c>
      <c r="F4130" s="10">
        <v>5335095.0999999996</v>
      </c>
      <c r="G4130" s="10">
        <v>4000539</v>
      </c>
      <c r="H4130" s="11" t="s">
        <v>1867</v>
      </c>
      <c r="I4130" s="11" t="s">
        <v>1867</v>
      </c>
      <c r="J4130" s="28">
        <v>3416121.4</v>
      </c>
    </row>
    <row r="4131" spans="1:10" x14ac:dyDescent="0.25">
      <c r="A4131"/>
      <c r="B4131" s="17"/>
      <c r="C4131" s="19">
        <v>2015</v>
      </c>
      <c r="D4131" s="33" t="s">
        <v>1867</v>
      </c>
      <c r="E4131" s="10">
        <v>1232315.2999999998</v>
      </c>
      <c r="F4131" s="10">
        <v>5887397.5999999996</v>
      </c>
      <c r="G4131" s="10">
        <v>4526337.0999999996</v>
      </c>
      <c r="H4131" s="33" t="s">
        <v>1867</v>
      </c>
      <c r="I4131" s="28">
        <v>4233807.1999999993</v>
      </c>
      <c r="J4131" s="28">
        <v>4042032.8</v>
      </c>
    </row>
    <row r="4132" spans="1:10" x14ac:dyDescent="0.25">
      <c r="A4132"/>
      <c r="B4132" s="17"/>
      <c r="C4132" s="19">
        <v>2016</v>
      </c>
      <c r="D4132" s="33" t="s">
        <v>1867</v>
      </c>
      <c r="E4132" s="10">
        <v>1775734.8</v>
      </c>
      <c r="F4132" s="10">
        <v>9230267.5</v>
      </c>
      <c r="G4132" s="10">
        <v>7079707.7000000002</v>
      </c>
      <c r="H4132" s="33" t="s">
        <v>1867</v>
      </c>
      <c r="I4132" s="28">
        <v>6631789.7999999998</v>
      </c>
      <c r="J4132" s="28">
        <v>6169903.2000000002</v>
      </c>
    </row>
    <row r="4133" spans="1:10" x14ac:dyDescent="0.25">
      <c r="A4133"/>
      <c r="B4133" s="17"/>
      <c r="C4133" s="19">
        <v>2017</v>
      </c>
      <c r="D4133" s="33" t="s">
        <v>1867</v>
      </c>
      <c r="E4133" s="10">
        <v>2603980.5</v>
      </c>
      <c r="F4133" s="10">
        <v>13383466.199999999</v>
      </c>
      <c r="G4133" s="10">
        <v>10453535.300000001</v>
      </c>
      <c r="H4133" s="33" t="s">
        <v>1867</v>
      </c>
      <c r="I4133" s="28">
        <v>10115137.699999999</v>
      </c>
      <c r="J4133" s="28">
        <v>9298316.4000000004</v>
      </c>
    </row>
    <row r="4134" spans="1:10" x14ac:dyDescent="0.25">
      <c r="A4134"/>
      <c r="B4134" s="17"/>
      <c r="C4134" s="19">
        <v>2018</v>
      </c>
      <c r="D4134" s="30" t="s">
        <v>1867</v>
      </c>
      <c r="E4134" s="10">
        <v>2960316.6</v>
      </c>
      <c r="F4134" s="10">
        <v>18946522.5</v>
      </c>
      <c r="G4134" s="10">
        <v>14468496.4</v>
      </c>
      <c r="H4134" s="30" t="s">
        <v>1867</v>
      </c>
      <c r="I4134" s="28">
        <v>14428623.5</v>
      </c>
      <c r="J4134" s="28">
        <v>13142298.4</v>
      </c>
    </row>
    <row r="4135" spans="1:10" x14ac:dyDescent="0.25">
      <c r="A4135" s="21" t="s">
        <v>1395</v>
      </c>
      <c r="B4135" s="17" t="s">
        <v>1396</v>
      </c>
      <c r="C4135" s="19">
        <v>2013</v>
      </c>
      <c r="D4135" s="30" t="s">
        <v>1868</v>
      </c>
      <c r="E4135" s="34" t="s">
        <v>1867</v>
      </c>
      <c r="F4135" s="34" t="s">
        <v>1867</v>
      </c>
      <c r="G4135" s="10">
        <v>606791.1</v>
      </c>
      <c r="H4135" s="11" t="s">
        <v>1867</v>
      </c>
      <c r="I4135" s="11" t="s">
        <v>1867</v>
      </c>
      <c r="J4135" s="28">
        <v>538455.69999999995</v>
      </c>
    </row>
    <row r="4136" spans="1:10" x14ac:dyDescent="0.25">
      <c r="A4136"/>
      <c r="B4136" s="17"/>
      <c r="C4136" s="19">
        <v>2014</v>
      </c>
      <c r="D4136" s="30" t="s">
        <v>1868</v>
      </c>
      <c r="E4136" s="29" t="s">
        <v>1867</v>
      </c>
      <c r="F4136" s="10">
        <v>1001113.4</v>
      </c>
      <c r="G4136" s="10">
        <v>669297.79999999993</v>
      </c>
      <c r="H4136" s="11" t="s">
        <v>147</v>
      </c>
      <c r="I4136" s="29" t="s">
        <v>1867</v>
      </c>
      <c r="J4136" s="28">
        <v>612060.1</v>
      </c>
    </row>
    <row r="4137" spans="1:10" x14ac:dyDescent="0.25">
      <c r="A4137"/>
      <c r="B4137" s="17"/>
      <c r="C4137" s="19">
        <v>2015</v>
      </c>
      <c r="D4137" s="30" t="s">
        <v>1868</v>
      </c>
      <c r="E4137" s="10">
        <v>1829355.7</v>
      </c>
      <c r="F4137" s="10">
        <v>1043775.5</v>
      </c>
      <c r="G4137" s="10">
        <v>738202.29999999993</v>
      </c>
      <c r="H4137" s="11" t="s">
        <v>1867</v>
      </c>
      <c r="I4137" s="11" t="s">
        <v>1867</v>
      </c>
      <c r="J4137" s="28">
        <v>665270.19999999995</v>
      </c>
    </row>
    <row r="4138" spans="1:10" x14ac:dyDescent="0.25">
      <c r="A4138"/>
      <c r="B4138" s="17"/>
      <c r="C4138" s="19">
        <v>2016</v>
      </c>
      <c r="D4138" s="30" t="s">
        <v>1868</v>
      </c>
      <c r="E4138" s="10">
        <v>1793683.9000000001</v>
      </c>
      <c r="F4138" s="10">
        <v>1331050.1000000001</v>
      </c>
      <c r="G4138" s="10">
        <v>1023193.7</v>
      </c>
      <c r="H4138" s="33" t="s">
        <v>1867</v>
      </c>
      <c r="I4138" s="33" t="s">
        <v>1867</v>
      </c>
      <c r="J4138" s="28">
        <v>944475.6</v>
      </c>
    </row>
    <row r="4139" spans="1:10" x14ac:dyDescent="0.25">
      <c r="A4139"/>
      <c r="B4139" s="17"/>
      <c r="C4139" s="19">
        <v>2017</v>
      </c>
      <c r="D4139" s="30" t="s">
        <v>1868</v>
      </c>
      <c r="E4139" s="33" t="s">
        <v>1867</v>
      </c>
      <c r="F4139" s="10">
        <v>1869858.7</v>
      </c>
      <c r="G4139" s="10">
        <v>1395645.5</v>
      </c>
      <c r="H4139" s="11" t="s">
        <v>147</v>
      </c>
      <c r="I4139" s="33" t="s">
        <v>1867</v>
      </c>
      <c r="J4139" s="28">
        <v>1243864.3</v>
      </c>
    </row>
    <row r="4140" spans="1:10" x14ac:dyDescent="0.25">
      <c r="A4140"/>
      <c r="B4140" s="17"/>
      <c r="C4140" s="19">
        <v>2018</v>
      </c>
      <c r="D4140" s="30" t="s">
        <v>1868</v>
      </c>
      <c r="E4140" s="10">
        <v>2954435.2</v>
      </c>
      <c r="F4140" s="10">
        <v>2557936.2000000002</v>
      </c>
      <c r="G4140" s="10">
        <v>1849125.6</v>
      </c>
      <c r="H4140" s="11" t="s">
        <v>1867</v>
      </c>
      <c r="I4140" s="11" t="s">
        <v>1867</v>
      </c>
      <c r="J4140" s="28">
        <v>1627011.3</v>
      </c>
    </row>
    <row r="4141" spans="1:10" x14ac:dyDescent="0.25">
      <c r="A4141" s="22" t="s">
        <v>1397</v>
      </c>
      <c r="B4141" s="17" t="s">
        <v>1398</v>
      </c>
      <c r="C4141" s="19">
        <v>2013</v>
      </c>
      <c r="D4141" s="30" t="s">
        <v>1868</v>
      </c>
      <c r="E4141" s="10">
        <v>18318.7</v>
      </c>
      <c r="F4141" s="10">
        <v>139296.6</v>
      </c>
      <c r="G4141" s="10">
        <v>104149.8</v>
      </c>
      <c r="H4141" s="11" t="s">
        <v>147</v>
      </c>
      <c r="I4141" s="28">
        <v>104229.3</v>
      </c>
      <c r="J4141" s="28">
        <v>96795.7</v>
      </c>
    </row>
    <row r="4142" spans="1:10" x14ac:dyDescent="0.25">
      <c r="A4142"/>
      <c r="B4142" s="17"/>
      <c r="C4142" s="19">
        <v>2014</v>
      </c>
      <c r="D4142" s="30" t="s">
        <v>1868</v>
      </c>
      <c r="E4142" s="29" t="s">
        <v>1867</v>
      </c>
      <c r="F4142" s="10">
        <v>144626.5</v>
      </c>
      <c r="G4142" s="10">
        <v>99585.1</v>
      </c>
      <c r="H4142" s="11" t="s">
        <v>147</v>
      </c>
      <c r="I4142" s="29" t="s">
        <v>1867</v>
      </c>
      <c r="J4142" s="28">
        <v>86283.3</v>
      </c>
    </row>
    <row r="4143" spans="1:10" x14ac:dyDescent="0.25">
      <c r="A4143"/>
      <c r="B4143" s="17"/>
      <c r="C4143" s="19">
        <v>2015</v>
      </c>
      <c r="D4143" s="30" t="s">
        <v>1868</v>
      </c>
      <c r="E4143" s="33" t="s">
        <v>1867</v>
      </c>
      <c r="F4143" s="10">
        <v>161953.70000000001</v>
      </c>
      <c r="G4143" s="10">
        <v>101639.7</v>
      </c>
      <c r="H4143" s="11" t="s">
        <v>147</v>
      </c>
      <c r="I4143" s="33" t="s">
        <v>1867</v>
      </c>
      <c r="J4143" s="28">
        <v>97383.9</v>
      </c>
    </row>
    <row r="4144" spans="1:10" x14ac:dyDescent="0.25">
      <c r="A4144"/>
      <c r="B4144" s="17"/>
      <c r="C4144" s="19">
        <v>2016</v>
      </c>
      <c r="D4144" s="30" t="s">
        <v>1868</v>
      </c>
      <c r="E4144" s="10">
        <v>16329</v>
      </c>
      <c r="F4144" s="10">
        <v>207584.59999999998</v>
      </c>
      <c r="G4144" s="10">
        <v>166806.5</v>
      </c>
      <c r="H4144" s="11" t="s">
        <v>1867</v>
      </c>
      <c r="I4144" s="11" t="s">
        <v>1867</v>
      </c>
      <c r="J4144" s="28">
        <v>149028.20000000001</v>
      </c>
    </row>
    <row r="4145" spans="1:10" x14ac:dyDescent="0.25">
      <c r="A4145"/>
      <c r="B4145" s="17"/>
      <c r="C4145" s="19">
        <v>2017</v>
      </c>
      <c r="D4145" s="30" t="s">
        <v>1868</v>
      </c>
      <c r="E4145" s="33" t="s">
        <v>1867</v>
      </c>
      <c r="F4145" s="10">
        <v>264513.59999999998</v>
      </c>
      <c r="G4145" s="10">
        <v>252150.39999999999</v>
      </c>
      <c r="H4145" s="11" t="s">
        <v>147</v>
      </c>
      <c r="I4145" s="33" t="s">
        <v>1867</v>
      </c>
      <c r="J4145" s="28">
        <v>228136.9</v>
      </c>
    </row>
    <row r="4146" spans="1:10" x14ac:dyDescent="0.25">
      <c r="A4146"/>
      <c r="B4146" s="17"/>
      <c r="C4146" s="19">
        <v>2018</v>
      </c>
      <c r="D4146" s="30" t="s">
        <v>1868</v>
      </c>
      <c r="E4146" s="30" t="s">
        <v>1867</v>
      </c>
      <c r="F4146" s="10">
        <v>432019.5</v>
      </c>
      <c r="G4146" s="10">
        <v>386754.5</v>
      </c>
      <c r="H4146" s="11" t="s">
        <v>147</v>
      </c>
      <c r="I4146" s="30" t="s">
        <v>1867</v>
      </c>
      <c r="J4146" s="28">
        <v>346592.6</v>
      </c>
    </row>
    <row r="4147" spans="1:10" x14ac:dyDescent="0.25">
      <c r="A4147" s="22" t="s">
        <v>1399</v>
      </c>
      <c r="B4147" s="17" t="s">
        <v>1400</v>
      </c>
      <c r="C4147" s="19">
        <v>2013</v>
      </c>
      <c r="D4147" s="30" t="s">
        <v>1868</v>
      </c>
      <c r="E4147" s="34" t="s">
        <v>1867</v>
      </c>
      <c r="F4147" s="34" t="s">
        <v>1867</v>
      </c>
      <c r="G4147" s="10">
        <v>502641.3</v>
      </c>
      <c r="H4147" s="11" t="s">
        <v>1867</v>
      </c>
      <c r="I4147" s="11" t="s">
        <v>1867</v>
      </c>
      <c r="J4147" s="28">
        <v>441660</v>
      </c>
    </row>
    <row r="4148" spans="1:10" x14ac:dyDescent="0.25">
      <c r="A4148"/>
      <c r="B4148" s="17"/>
      <c r="C4148" s="19">
        <v>2014</v>
      </c>
      <c r="D4148" s="30" t="s">
        <v>1868</v>
      </c>
      <c r="E4148" s="10">
        <v>1478408</v>
      </c>
      <c r="F4148" s="10">
        <v>856486.9</v>
      </c>
      <c r="G4148" s="10">
        <v>569712.70000000007</v>
      </c>
      <c r="H4148" s="11" t="s">
        <v>147</v>
      </c>
      <c r="I4148" s="28">
        <v>572088.80000000005</v>
      </c>
      <c r="J4148" s="28">
        <v>525776.80000000005</v>
      </c>
    </row>
    <row r="4149" spans="1:10" x14ac:dyDescent="0.25">
      <c r="A4149"/>
      <c r="B4149" s="17"/>
      <c r="C4149" s="19">
        <v>2015</v>
      </c>
      <c r="D4149" s="30" t="s">
        <v>1868</v>
      </c>
      <c r="E4149" s="33" t="s">
        <v>1867</v>
      </c>
      <c r="F4149" s="33" t="s">
        <v>1867</v>
      </c>
      <c r="G4149" s="10">
        <v>636562.60000000009</v>
      </c>
      <c r="H4149" s="11" t="s">
        <v>1867</v>
      </c>
      <c r="I4149" s="11" t="s">
        <v>1867</v>
      </c>
      <c r="J4149" s="28">
        <v>567886.30000000005</v>
      </c>
    </row>
    <row r="4150" spans="1:10" x14ac:dyDescent="0.25">
      <c r="A4150"/>
      <c r="B4150" s="17"/>
      <c r="C4150" s="19">
        <v>2016</v>
      </c>
      <c r="D4150" s="30" t="s">
        <v>1868</v>
      </c>
      <c r="E4150" s="11" t="s">
        <v>1867</v>
      </c>
      <c r="F4150" s="33" t="s">
        <v>1867</v>
      </c>
      <c r="G4150" s="10">
        <v>856387.20000000007</v>
      </c>
      <c r="H4150" s="11" t="s">
        <v>1867</v>
      </c>
      <c r="I4150" s="11" t="s">
        <v>1867</v>
      </c>
      <c r="J4150" s="28">
        <v>795447.4</v>
      </c>
    </row>
    <row r="4151" spans="1:10" x14ac:dyDescent="0.25">
      <c r="A4151"/>
      <c r="B4151" s="17"/>
      <c r="C4151" s="19">
        <v>2017</v>
      </c>
      <c r="D4151" s="30" t="s">
        <v>1868</v>
      </c>
      <c r="E4151" s="10">
        <v>2388968.2999999998</v>
      </c>
      <c r="F4151" s="10">
        <v>1605345.1</v>
      </c>
      <c r="G4151" s="10">
        <v>1143495.1000000001</v>
      </c>
      <c r="H4151" s="11" t="s">
        <v>147</v>
      </c>
      <c r="I4151" s="28">
        <v>1116154.6000000001</v>
      </c>
      <c r="J4151" s="28">
        <v>1015727.4</v>
      </c>
    </row>
    <row r="4152" spans="1:10" x14ac:dyDescent="0.25">
      <c r="A4152"/>
      <c r="B4152" s="17"/>
      <c r="C4152" s="19">
        <v>2018</v>
      </c>
      <c r="D4152" s="30" t="s">
        <v>1868</v>
      </c>
      <c r="E4152" s="30" t="s">
        <v>1867</v>
      </c>
      <c r="F4152" s="30" t="s">
        <v>1867</v>
      </c>
      <c r="G4152" s="10">
        <v>1462371.0999999999</v>
      </c>
      <c r="H4152" s="11" t="s">
        <v>1867</v>
      </c>
      <c r="I4152" s="11" t="s">
        <v>1867</v>
      </c>
      <c r="J4152" s="28">
        <v>1280418.7</v>
      </c>
    </row>
    <row r="4153" spans="1:10" x14ac:dyDescent="0.25">
      <c r="A4153" s="21" t="s">
        <v>1401</v>
      </c>
      <c r="B4153" s="17" t="s">
        <v>1402</v>
      </c>
      <c r="C4153" s="19">
        <v>2013</v>
      </c>
      <c r="D4153" s="30" t="s">
        <v>1868</v>
      </c>
      <c r="E4153" s="34" t="s">
        <v>1867</v>
      </c>
      <c r="F4153" s="34" t="s">
        <v>1867</v>
      </c>
      <c r="G4153" s="10">
        <v>395251.89999999997</v>
      </c>
      <c r="H4153" s="11" t="s">
        <v>1867</v>
      </c>
      <c r="I4153" s="11" t="s">
        <v>1867</v>
      </c>
      <c r="J4153" s="28">
        <v>297784.09999999998</v>
      </c>
    </row>
    <row r="4154" spans="1:10" x14ac:dyDescent="0.25">
      <c r="A4154"/>
      <c r="B4154" s="17"/>
      <c r="C4154" s="19">
        <v>2014</v>
      </c>
      <c r="D4154" s="30" t="s">
        <v>1868</v>
      </c>
      <c r="E4154" s="10">
        <v>33228.800000000003</v>
      </c>
      <c r="F4154" s="10">
        <v>510762</v>
      </c>
      <c r="G4154" s="10">
        <v>380818.9</v>
      </c>
      <c r="H4154" s="11" t="s">
        <v>1867</v>
      </c>
      <c r="I4154" s="11" t="s">
        <v>1867</v>
      </c>
      <c r="J4154" s="28">
        <v>309947.7</v>
      </c>
    </row>
    <row r="4155" spans="1:10" x14ac:dyDescent="0.25">
      <c r="A4155"/>
      <c r="B4155" s="17"/>
      <c r="C4155" s="19">
        <v>2015</v>
      </c>
      <c r="D4155" s="30" t="s">
        <v>1868</v>
      </c>
      <c r="E4155" s="10">
        <v>66665.7</v>
      </c>
      <c r="F4155" s="10">
        <v>562562.19999999995</v>
      </c>
      <c r="G4155" s="10">
        <v>444681.5</v>
      </c>
      <c r="H4155" s="33" t="s">
        <v>1867</v>
      </c>
      <c r="I4155" s="33" t="s">
        <v>1867</v>
      </c>
      <c r="J4155" s="28">
        <v>368284.3</v>
      </c>
    </row>
    <row r="4156" spans="1:10" x14ac:dyDescent="0.25">
      <c r="A4156"/>
      <c r="B4156" s="17"/>
      <c r="C4156" s="19">
        <v>2016</v>
      </c>
      <c r="D4156" s="30" t="s">
        <v>1868</v>
      </c>
      <c r="E4156" s="10">
        <v>53805</v>
      </c>
      <c r="F4156" s="10">
        <v>834508.80000000005</v>
      </c>
      <c r="G4156" s="10">
        <v>653707.80000000005</v>
      </c>
      <c r="H4156" s="11" t="s">
        <v>1867</v>
      </c>
      <c r="I4156" s="11" t="s">
        <v>1867</v>
      </c>
      <c r="J4156" s="28">
        <v>544195.80000000005</v>
      </c>
    </row>
    <row r="4157" spans="1:10" x14ac:dyDescent="0.25">
      <c r="A4157"/>
      <c r="B4157" s="17"/>
      <c r="C4157" s="19">
        <v>2017</v>
      </c>
      <c r="D4157" s="30" t="s">
        <v>1868</v>
      </c>
      <c r="E4157" s="10">
        <v>163756.59999999998</v>
      </c>
      <c r="F4157" s="10">
        <v>1174270.3999999999</v>
      </c>
      <c r="G4157" s="10">
        <v>938850.2</v>
      </c>
      <c r="H4157" s="11" t="s">
        <v>1867</v>
      </c>
      <c r="I4157" s="11" t="s">
        <v>1867</v>
      </c>
      <c r="J4157" s="28">
        <v>771826.1</v>
      </c>
    </row>
    <row r="4158" spans="1:10" x14ac:dyDescent="0.25">
      <c r="A4158"/>
      <c r="B4158" s="17"/>
      <c r="C4158" s="19">
        <v>2018</v>
      </c>
      <c r="D4158" s="30" t="s">
        <v>1868</v>
      </c>
      <c r="E4158" s="10">
        <v>178458.3</v>
      </c>
      <c r="F4158" s="10">
        <v>1542866.7</v>
      </c>
      <c r="G4158" s="10">
        <v>1208456.1000000001</v>
      </c>
      <c r="H4158" s="11" t="s">
        <v>1867</v>
      </c>
      <c r="I4158" s="11" t="s">
        <v>1867</v>
      </c>
      <c r="J4158" s="28">
        <v>1004610.8</v>
      </c>
    </row>
    <row r="4159" spans="1:10" x14ac:dyDescent="0.25">
      <c r="A4159" s="22" t="s">
        <v>1401</v>
      </c>
      <c r="B4159" s="17" t="s">
        <v>1403</v>
      </c>
      <c r="C4159" s="19">
        <v>2013</v>
      </c>
      <c r="D4159" s="30" t="s">
        <v>1868</v>
      </c>
      <c r="E4159" s="34" t="s">
        <v>1867</v>
      </c>
      <c r="F4159" s="34" t="s">
        <v>1867</v>
      </c>
      <c r="G4159" s="10">
        <v>395251.89999999997</v>
      </c>
      <c r="H4159" s="11" t="s">
        <v>1867</v>
      </c>
      <c r="I4159" s="11" t="s">
        <v>1867</v>
      </c>
      <c r="J4159" s="28">
        <v>297784.09999999998</v>
      </c>
    </row>
    <row r="4160" spans="1:10" x14ac:dyDescent="0.25">
      <c r="A4160"/>
      <c r="B4160" s="17"/>
      <c r="C4160" s="19">
        <v>2014</v>
      </c>
      <c r="D4160" s="30" t="s">
        <v>1868</v>
      </c>
      <c r="E4160" s="10">
        <v>33228.800000000003</v>
      </c>
      <c r="F4160" s="10">
        <v>510762</v>
      </c>
      <c r="G4160" s="10">
        <v>380818.9</v>
      </c>
      <c r="H4160" s="11" t="s">
        <v>1867</v>
      </c>
      <c r="I4160" s="11" t="s">
        <v>1867</v>
      </c>
      <c r="J4160" s="28">
        <v>309947.7</v>
      </c>
    </row>
    <row r="4161" spans="1:10" x14ac:dyDescent="0.25">
      <c r="A4161"/>
      <c r="B4161" s="17"/>
      <c r="C4161" s="19">
        <v>2015</v>
      </c>
      <c r="D4161" s="30" t="s">
        <v>1868</v>
      </c>
      <c r="E4161" s="10">
        <v>66665.7</v>
      </c>
      <c r="F4161" s="10">
        <v>562562.19999999995</v>
      </c>
      <c r="G4161" s="10">
        <v>444681.5</v>
      </c>
      <c r="H4161" s="33" t="s">
        <v>1867</v>
      </c>
      <c r="I4161" s="33" t="s">
        <v>1867</v>
      </c>
      <c r="J4161" s="28">
        <v>368284.3</v>
      </c>
    </row>
    <row r="4162" spans="1:10" x14ac:dyDescent="0.25">
      <c r="A4162"/>
      <c r="B4162" s="17"/>
      <c r="C4162" s="19">
        <v>2016</v>
      </c>
      <c r="D4162" s="30" t="s">
        <v>1868</v>
      </c>
      <c r="E4162" s="10">
        <v>53805</v>
      </c>
      <c r="F4162" s="10">
        <v>834508.80000000005</v>
      </c>
      <c r="G4162" s="10">
        <v>653707.80000000005</v>
      </c>
      <c r="H4162" s="11" t="s">
        <v>1867</v>
      </c>
      <c r="I4162" s="11" t="s">
        <v>1867</v>
      </c>
      <c r="J4162" s="28">
        <v>544195.80000000005</v>
      </c>
    </row>
    <row r="4163" spans="1:10" x14ac:dyDescent="0.25">
      <c r="A4163"/>
      <c r="B4163" s="17"/>
      <c r="C4163" s="19">
        <v>2017</v>
      </c>
      <c r="D4163" s="30" t="s">
        <v>1868</v>
      </c>
      <c r="E4163" s="10">
        <v>163756.59999999998</v>
      </c>
      <c r="F4163" s="10">
        <v>1174270.3999999999</v>
      </c>
      <c r="G4163" s="10">
        <v>938850.2</v>
      </c>
      <c r="H4163" s="11" t="s">
        <v>1867</v>
      </c>
      <c r="I4163" s="11" t="s">
        <v>1867</v>
      </c>
      <c r="J4163" s="28">
        <v>771826.1</v>
      </c>
    </row>
    <row r="4164" spans="1:10" x14ac:dyDescent="0.25">
      <c r="A4164"/>
      <c r="B4164" s="17"/>
      <c r="C4164" s="19">
        <v>2018</v>
      </c>
      <c r="D4164" s="30" t="s">
        <v>1868</v>
      </c>
      <c r="E4164" s="10">
        <v>178458.3</v>
      </c>
      <c r="F4164" s="10">
        <v>1542866.7</v>
      </c>
      <c r="G4164" s="10">
        <v>1208456.1000000001</v>
      </c>
      <c r="H4164" s="11" t="s">
        <v>1867</v>
      </c>
      <c r="I4164" s="11" t="s">
        <v>1867</v>
      </c>
      <c r="J4164" s="28">
        <v>1004610.8</v>
      </c>
    </row>
    <row r="4165" spans="1:10" x14ac:dyDescent="0.25">
      <c r="A4165" s="18" t="s">
        <v>57</v>
      </c>
      <c r="B4165" s="17" t="s">
        <v>21</v>
      </c>
      <c r="C4165" s="19">
        <v>2013</v>
      </c>
      <c r="D4165" s="10">
        <v>37507535.700000003</v>
      </c>
      <c r="E4165" s="10">
        <v>23918764.199999999</v>
      </c>
      <c r="F4165" s="10">
        <v>28991189.099999994</v>
      </c>
      <c r="G4165" s="10">
        <v>17708611</v>
      </c>
      <c r="H4165" s="28">
        <v>64599.199999999997</v>
      </c>
      <c r="I4165" s="28">
        <v>11885241.800000001</v>
      </c>
      <c r="J4165" s="28">
        <v>11745069.800000001</v>
      </c>
    </row>
    <row r="4166" spans="1:10" x14ac:dyDescent="0.25">
      <c r="A4166"/>
      <c r="B4166" s="17"/>
      <c r="C4166" s="19">
        <v>2014</v>
      </c>
      <c r="D4166" s="10">
        <v>37051618.899999999</v>
      </c>
      <c r="E4166" s="10">
        <v>29323972.5</v>
      </c>
      <c r="F4166" s="10">
        <v>37850845.200000003</v>
      </c>
      <c r="G4166" s="10">
        <v>25606232.699999999</v>
      </c>
      <c r="H4166" s="28">
        <v>9350.6</v>
      </c>
      <c r="I4166" s="28">
        <v>18250452.899999999</v>
      </c>
      <c r="J4166" s="28">
        <v>18041169</v>
      </c>
    </row>
    <row r="4167" spans="1:10" x14ac:dyDescent="0.25">
      <c r="A4167"/>
      <c r="B4167" s="17"/>
      <c r="C4167" s="19">
        <v>2015</v>
      </c>
      <c r="D4167" s="10">
        <v>42293940.299999997</v>
      </c>
      <c r="E4167" s="10">
        <v>35899291.600000001</v>
      </c>
      <c r="F4167" s="10">
        <v>53698703.799999997</v>
      </c>
      <c r="G4167" s="10">
        <v>39934071</v>
      </c>
      <c r="H4167" s="28">
        <v>43538.9</v>
      </c>
      <c r="I4167" s="28">
        <v>32799356.300000001</v>
      </c>
      <c r="J4167" s="28">
        <v>32604442</v>
      </c>
    </row>
    <row r="4168" spans="1:10" x14ac:dyDescent="0.25">
      <c r="A4168"/>
      <c r="B4168" s="17"/>
      <c r="C4168" s="19">
        <v>2016</v>
      </c>
      <c r="D4168" s="10">
        <v>42513415.700000003</v>
      </c>
      <c r="E4168" s="10">
        <v>44226130</v>
      </c>
      <c r="F4168" s="10">
        <v>85117243.099999994</v>
      </c>
      <c r="G4168" s="10">
        <v>65550960.299999997</v>
      </c>
      <c r="H4168" s="28">
        <v>36128.9</v>
      </c>
      <c r="I4168" s="28">
        <v>52064559.399999999</v>
      </c>
      <c r="J4168" s="28">
        <v>51898764.799999997</v>
      </c>
    </row>
    <row r="4169" spans="1:10" x14ac:dyDescent="0.25">
      <c r="A4169"/>
      <c r="B4169" s="17"/>
      <c r="C4169" s="19">
        <v>2017</v>
      </c>
      <c r="D4169" s="10">
        <v>46108778</v>
      </c>
      <c r="E4169" s="10">
        <v>55006927.399999999</v>
      </c>
      <c r="F4169" s="10">
        <v>117616038.8</v>
      </c>
      <c r="G4169" s="10">
        <v>93463552.900000006</v>
      </c>
      <c r="H4169" s="28">
        <v>34077.9</v>
      </c>
      <c r="I4169" s="28">
        <v>77475502.799999997</v>
      </c>
      <c r="J4169" s="28">
        <v>77134287.400000006</v>
      </c>
    </row>
    <row r="4170" spans="1:10" x14ac:dyDescent="0.25">
      <c r="A4170"/>
      <c r="B4170" s="17"/>
      <c r="C4170" s="19">
        <v>2018</v>
      </c>
      <c r="D4170" s="10">
        <v>54068893</v>
      </c>
      <c r="E4170" s="30" t="s">
        <v>1867</v>
      </c>
      <c r="F4170" s="30" t="s">
        <v>1867</v>
      </c>
      <c r="G4170" s="10">
        <v>128062753.3</v>
      </c>
      <c r="H4170" s="11" t="s">
        <v>1867</v>
      </c>
      <c r="I4170" s="11" t="s">
        <v>1867</v>
      </c>
      <c r="J4170" s="28">
        <v>107736011.8</v>
      </c>
    </row>
    <row r="4171" spans="1:10" x14ac:dyDescent="0.25">
      <c r="A4171" s="20" t="s">
        <v>113</v>
      </c>
      <c r="B4171" s="17" t="s">
        <v>1404</v>
      </c>
      <c r="C4171" s="19">
        <v>2013</v>
      </c>
      <c r="D4171" s="30" t="s">
        <v>1868</v>
      </c>
      <c r="E4171" s="10">
        <v>2658422.9</v>
      </c>
      <c r="F4171" s="10">
        <v>4602877.5</v>
      </c>
      <c r="G4171" s="10">
        <v>2358608</v>
      </c>
      <c r="H4171" s="11" t="s">
        <v>147</v>
      </c>
      <c r="I4171" s="28">
        <v>1129949.5</v>
      </c>
      <c r="J4171" s="28">
        <v>1112460.1000000001</v>
      </c>
    </row>
    <row r="4172" spans="1:10" x14ac:dyDescent="0.25">
      <c r="A4172"/>
      <c r="B4172" s="17"/>
      <c r="C4172" s="19">
        <v>2014</v>
      </c>
      <c r="D4172" s="30" t="s">
        <v>1868</v>
      </c>
      <c r="E4172" s="10">
        <v>2264589.4</v>
      </c>
      <c r="F4172" s="10">
        <v>4392603.0999999996</v>
      </c>
      <c r="G4172" s="10">
        <v>2490391.2999999998</v>
      </c>
      <c r="H4172" s="11" t="s">
        <v>147</v>
      </c>
      <c r="I4172" s="28">
        <v>1336058.6000000001</v>
      </c>
      <c r="J4172" s="28">
        <v>1307168</v>
      </c>
    </row>
    <row r="4173" spans="1:10" x14ac:dyDescent="0.25">
      <c r="A4173"/>
      <c r="B4173" s="17"/>
      <c r="C4173" s="19">
        <v>2015</v>
      </c>
      <c r="D4173" s="30" t="s">
        <v>1868</v>
      </c>
      <c r="E4173" s="10">
        <v>1831423.3</v>
      </c>
      <c r="F4173" s="10">
        <v>5293596.3000000007</v>
      </c>
      <c r="G4173" s="10">
        <v>2886510.6</v>
      </c>
      <c r="H4173" s="11" t="s">
        <v>147</v>
      </c>
      <c r="I4173" s="28">
        <v>1814806.9</v>
      </c>
      <c r="J4173" s="28">
        <v>1809264.9000000001</v>
      </c>
    </row>
    <row r="4174" spans="1:10" x14ac:dyDescent="0.25">
      <c r="A4174"/>
      <c r="B4174" s="17"/>
      <c r="C4174" s="19">
        <v>2016</v>
      </c>
      <c r="D4174" s="30" t="s">
        <v>1868</v>
      </c>
      <c r="E4174" s="10">
        <v>1784421.7</v>
      </c>
      <c r="F4174" s="10">
        <v>7075890.5999999996</v>
      </c>
      <c r="G4174" s="10">
        <v>4281440.4000000004</v>
      </c>
      <c r="H4174" s="11" t="s">
        <v>147</v>
      </c>
      <c r="I4174" s="28">
        <v>2487901</v>
      </c>
      <c r="J4174" s="28">
        <f>2479246.1-0.1</f>
        <v>2479246</v>
      </c>
    </row>
    <row r="4175" spans="1:10" x14ac:dyDescent="0.25">
      <c r="A4175"/>
      <c r="B4175" s="17"/>
      <c r="C4175" s="19">
        <v>2017</v>
      </c>
      <c r="D4175" s="30" t="s">
        <v>1868</v>
      </c>
      <c r="E4175" s="33" t="s">
        <v>1867</v>
      </c>
      <c r="F4175" s="33" t="s">
        <v>1867</v>
      </c>
      <c r="G4175" s="10">
        <v>5175891.4000000004</v>
      </c>
      <c r="H4175" s="11" t="s">
        <v>1867</v>
      </c>
      <c r="I4175" s="11" t="s">
        <v>1867</v>
      </c>
      <c r="J4175" s="28">
        <v>3144471.9</v>
      </c>
    </row>
    <row r="4176" spans="1:10" x14ac:dyDescent="0.25">
      <c r="A4176"/>
      <c r="B4176" s="17"/>
      <c r="C4176" s="19">
        <v>2018</v>
      </c>
      <c r="D4176" s="30" t="s">
        <v>1868</v>
      </c>
      <c r="E4176" s="30" t="s">
        <v>1867</v>
      </c>
      <c r="F4176" s="30" t="s">
        <v>1867</v>
      </c>
      <c r="G4176" s="10">
        <v>5986229.5999999996</v>
      </c>
      <c r="H4176" s="11" t="s">
        <v>1867</v>
      </c>
      <c r="I4176" s="11" t="s">
        <v>1867</v>
      </c>
      <c r="J4176" s="28">
        <v>3874621.4</v>
      </c>
    </row>
    <row r="4177" spans="1:10" x14ac:dyDescent="0.25">
      <c r="A4177" s="21" t="s">
        <v>1405</v>
      </c>
      <c r="B4177" s="17" t="s">
        <v>1406</v>
      </c>
      <c r="C4177" s="19">
        <v>2013</v>
      </c>
      <c r="D4177" s="30" t="s">
        <v>1868</v>
      </c>
      <c r="E4177" s="10">
        <v>2413511.4</v>
      </c>
      <c r="F4177" s="10">
        <v>3448644.9</v>
      </c>
      <c r="G4177" s="10">
        <v>1505145.7999999998</v>
      </c>
      <c r="H4177" s="11" t="s">
        <v>147</v>
      </c>
      <c r="I4177" s="28">
        <v>499297.5</v>
      </c>
      <c r="J4177" s="28">
        <v>487927.9</v>
      </c>
    </row>
    <row r="4178" spans="1:10" x14ac:dyDescent="0.25">
      <c r="A4178"/>
      <c r="B4178" s="17"/>
      <c r="C4178" s="19">
        <v>2014</v>
      </c>
      <c r="D4178" s="30" t="s">
        <v>1868</v>
      </c>
      <c r="E4178" s="29" t="s">
        <v>1867</v>
      </c>
      <c r="F4178" s="10">
        <v>2987238.4</v>
      </c>
      <c r="G4178" s="10">
        <v>1388685</v>
      </c>
      <c r="H4178" s="11" t="s">
        <v>147</v>
      </c>
      <c r="I4178" s="29" t="s">
        <v>1867</v>
      </c>
      <c r="J4178" s="28">
        <v>442310.9</v>
      </c>
    </row>
    <row r="4179" spans="1:10" x14ac:dyDescent="0.25">
      <c r="A4179"/>
      <c r="B4179" s="17"/>
      <c r="C4179" s="19">
        <v>2015</v>
      </c>
      <c r="D4179" s="30" t="s">
        <v>1868</v>
      </c>
      <c r="E4179" s="33" t="s">
        <v>1867</v>
      </c>
      <c r="F4179" s="10">
        <v>3391543.3</v>
      </c>
      <c r="G4179" s="10">
        <v>1419839.8</v>
      </c>
      <c r="H4179" s="11" t="s">
        <v>147</v>
      </c>
      <c r="I4179" s="33" t="s">
        <v>1867</v>
      </c>
      <c r="J4179" s="28">
        <v>549658.4</v>
      </c>
    </row>
    <row r="4180" spans="1:10" x14ac:dyDescent="0.25">
      <c r="A4180"/>
      <c r="B4180" s="17"/>
      <c r="C4180" s="19">
        <v>2016</v>
      </c>
      <c r="D4180" s="30" t="s">
        <v>1868</v>
      </c>
      <c r="E4180" s="10">
        <v>1554749.9</v>
      </c>
      <c r="F4180" s="10">
        <v>4210591.0999999996</v>
      </c>
      <c r="G4180" s="10">
        <v>2211453.9</v>
      </c>
      <c r="H4180" s="11" t="s">
        <v>147</v>
      </c>
      <c r="I4180" s="33" t="s">
        <v>1867</v>
      </c>
      <c r="J4180" s="28">
        <f>715112.8-0.1</f>
        <v>715112.70000000007</v>
      </c>
    </row>
    <row r="4181" spans="1:10" x14ac:dyDescent="0.25">
      <c r="A4181"/>
      <c r="B4181" s="17"/>
      <c r="C4181" s="19">
        <v>2017</v>
      </c>
      <c r="D4181" s="30" t="s">
        <v>1868</v>
      </c>
      <c r="E4181" s="10">
        <v>1690896.9</v>
      </c>
      <c r="F4181" s="10">
        <v>4384234</v>
      </c>
      <c r="G4181" s="10">
        <v>2401641.1</v>
      </c>
      <c r="H4181" s="11" t="s">
        <v>147</v>
      </c>
      <c r="I4181" s="28">
        <v>870792</v>
      </c>
      <c r="J4181" s="28">
        <v>853091.3</v>
      </c>
    </row>
    <row r="4182" spans="1:10" x14ac:dyDescent="0.25">
      <c r="A4182"/>
      <c r="B4182" s="17"/>
      <c r="C4182" s="19">
        <v>2018</v>
      </c>
      <c r="D4182" s="30" t="s">
        <v>1868</v>
      </c>
      <c r="E4182" s="10">
        <v>2670043.2999999998</v>
      </c>
      <c r="F4182" s="30" t="s">
        <v>1867</v>
      </c>
      <c r="G4182" s="10">
        <v>2703777.2</v>
      </c>
      <c r="H4182" s="11" t="s">
        <v>147</v>
      </c>
      <c r="I4182" s="11" t="s">
        <v>1867</v>
      </c>
      <c r="J4182" s="28">
        <v>977814.9</v>
      </c>
    </row>
    <row r="4183" spans="1:10" x14ac:dyDescent="0.25">
      <c r="A4183" s="22" t="s">
        <v>1407</v>
      </c>
      <c r="B4183" s="17" t="s">
        <v>1408</v>
      </c>
      <c r="C4183" s="19">
        <v>2013</v>
      </c>
      <c r="D4183" s="30" t="s">
        <v>1868</v>
      </c>
      <c r="E4183" s="10">
        <v>293302.5</v>
      </c>
      <c r="F4183" s="10">
        <v>896790.1</v>
      </c>
      <c r="G4183" s="10">
        <v>344927.5</v>
      </c>
      <c r="H4183" s="11" t="s">
        <v>147</v>
      </c>
      <c r="I4183" s="28">
        <v>108074.9</v>
      </c>
      <c r="J4183" s="28">
        <v>106605.5</v>
      </c>
    </row>
    <row r="4184" spans="1:10" x14ac:dyDescent="0.25">
      <c r="A4184"/>
      <c r="B4184" s="17"/>
      <c r="C4184" s="19">
        <v>2014</v>
      </c>
      <c r="D4184" s="30" t="s">
        <v>1868</v>
      </c>
      <c r="E4184" s="10">
        <v>320683.2</v>
      </c>
      <c r="F4184" s="10">
        <v>833421.2</v>
      </c>
      <c r="G4184" s="10">
        <v>301188.59999999998</v>
      </c>
      <c r="H4184" s="11" t="s">
        <v>147</v>
      </c>
      <c r="I4184" s="28">
        <v>95177.8</v>
      </c>
      <c r="J4184" s="28">
        <v>89034.8</v>
      </c>
    </row>
    <row r="4185" spans="1:10" x14ac:dyDescent="0.25">
      <c r="A4185"/>
      <c r="B4185" s="17"/>
      <c r="C4185" s="19">
        <v>2015</v>
      </c>
      <c r="D4185" s="30" t="s">
        <v>1868</v>
      </c>
      <c r="E4185" s="10">
        <v>240170</v>
      </c>
      <c r="F4185" s="10">
        <v>803960.8</v>
      </c>
      <c r="G4185" s="10">
        <v>348821.9</v>
      </c>
      <c r="H4185" s="11" t="s">
        <v>147</v>
      </c>
      <c r="I4185" s="28">
        <v>127301.4</v>
      </c>
      <c r="J4185" s="28">
        <v>127301.4</v>
      </c>
    </row>
    <row r="4186" spans="1:10" x14ac:dyDescent="0.25">
      <c r="A4186"/>
      <c r="B4186" s="17"/>
      <c r="C4186" s="19">
        <v>2016</v>
      </c>
      <c r="D4186" s="30" t="s">
        <v>1868</v>
      </c>
      <c r="E4186" s="10">
        <v>439702.8</v>
      </c>
      <c r="F4186" s="10">
        <v>1167176.8999999999</v>
      </c>
      <c r="G4186" s="10">
        <v>565138.30000000005</v>
      </c>
      <c r="H4186" s="11" t="s">
        <v>147</v>
      </c>
      <c r="I4186" s="28">
        <v>158940.70000000001</v>
      </c>
      <c r="J4186" s="28">
        <v>158940.70000000001</v>
      </c>
    </row>
    <row r="4187" spans="1:10" x14ac:dyDescent="0.25">
      <c r="A4187"/>
      <c r="B4187" s="17"/>
      <c r="C4187" s="19">
        <v>2017</v>
      </c>
      <c r="D4187" s="30" t="s">
        <v>1868</v>
      </c>
      <c r="E4187" s="10">
        <v>512684.4</v>
      </c>
      <c r="F4187" s="10">
        <v>1192115.6000000001</v>
      </c>
      <c r="G4187" s="10">
        <v>580406.80000000005</v>
      </c>
      <c r="H4187" s="11" t="s">
        <v>147</v>
      </c>
      <c r="I4187" s="28">
        <v>194374.1</v>
      </c>
      <c r="J4187" s="28">
        <v>194374.1</v>
      </c>
    </row>
    <row r="4188" spans="1:10" x14ac:dyDescent="0.25">
      <c r="A4188"/>
      <c r="B4188" s="17"/>
      <c r="C4188" s="19">
        <v>2018</v>
      </c>
      <c r="D4188" s="30" t="s">
        <v>1868</v>
      </c>
      <c r="E4188" s="10">
        <v>738714.5</v>
      </c>
      <c r="F4188" s="10">
        <v>1516683.7999999998</v>
      </c>
      <c r="G4188" s="10">
        <v>719869.8</v>
      </c>
      <c r="H4188" s="11" t="s">
        <v>147</v>
      </c>
      <c r="I4188" s="28">
        <v>233678.4</v>
      </c>
      <c r="J4188" s="28">
        <v>233678.4</v>
      </c>
    </row>
    <row r="4189" spans="1:10" x14ac:dyDescent="0.25">
      <c r="A4189" s="22" t="s">
        <v>1409</v>
      </c>
      <c r="B4189" s="17" t="s">
        <v>1410</v>
      </c>
      <c r="C4189" s="19">
        <v>2013</v>
      </c>
      <c r="D4189" s="30" t="s">
        <v>1868</v>
      </c>
      <c r="E4189" s="30" t="s">
        <v>1868</v>
      </c>
      <c r="F4189" s="10">
        <v>16102.8</v>
      </c>
      <c r="G4189" s="10">
        <v>15543.900000000001</v>
      </c>
      <c r="H4189" s="11" t="s">
        <v>147</v>
      </c>
      <c r="I4189" s="28">
        <v>6479.7</v>
      </c>
      <c r="J4189" s="28">
        <v>6479.7</v>
      </c>
    </row>
    <row r="4190" spans="1:10" x14ac:dyDescent="0.25">
      <c r="A4190"/>
      <c r="B4190" s="17"/>
      <c r="C4190" s="19">
        <v>2014</v>
      </c>
      <c r="D4190" s="30" t="s">
        <v>1868</v>
      </c>
      <c r="E4190" s="30" t="s">
        <v>1868</v>
      </c>
      <c r="F4190" s="10">
        <v>21539.5</v>
      </c>
      <c r="G4190" s="10">
        <v>20572.300000000003</v>
      </c>
      <c r="H4190" s="11" t="s">
        <v>147</v>
      </c>
      <c r="I4190" s="28">
        <v>5670.1</v>
      </c>
      <c r="J4190" s="28">
        <v>5670.1</v>
      </c>
    </row>
    <row r="4191" spans="1:10" x14ac:dyDescent="0.25">
      <c r="A4191"/>
      <c r="B4191" s="17"/>
      <c r="C4191" s="19">
        <v>2015</v>
      </c>
      <c r="D4191" s="30" t="s">
        <v>1868</v>
      </c>
      <c r="E4191" s="30" t="s">
        <v>1868</v>
      </c>
      <c r="F4191" s="10">
        <v>15400</v>
      </c>
      <c r="G4191" s="10">
        <v>13802.9</v>
      </c>
      <c r="H4191" s="11" t="s">
        <v>147</v>
      </c>
      <c r="I4191" s="28">
        <v>9514</v>
      </c>
      <c r="J4191" s="28">
        <v>9514</v>
      </c>
    </row>
    <row r="4192" spans="1:10" x14ac:dyDescent="0.25">
      <c r="A4192"/>
      <c r="B4192" s="17"/>
      <c r="C4192" s="19">
        <v>2016</v>
      </c>
      <c r="D4192" s="30" t="s">
        <v>1868</v>
      </c>
      <c r="E4192" s="30" t="s">
        <v>1868</v>
      </c>
      <c r="F4192" s="10">
        <v>31882.100000000002</v>
      </c>
      <c r="G4192" s="10">
        <v>23742.7</v>
      </c>
      <c r="H4192" s="11" t="s">
        <v>147</v>
      </c>
      <c r="I4192" s="28">
        <v>12381.2</v>
      </c>
      <c r="J4192" s="28">
        <v>12381.2</v>
      </c>
    </row>
    <row r="4193" spans="1:10" x14ac:dyDescent="0.25">
      <c r="A4193"/>
      <c r="B4193" s="17"/>
      <c r="C4193" s="19">
        <v>2017</v>
      </c>
      <c r="D4193" s="30" t="s">
        <v>1868</v>
      </c>
      <c r="E4193" s="30" t="s">
        <v>1868</v>
      </c>
      <c r="F4193" s="10">
        <v>27895.599999999999</v>
      </c>
      <c r="G4193" s="10">
        <v>27895.599999999999</v>
      </c>
      <c r="H4193" s="11" t="s">
        <v>147</v>
      </c>
      <c r="I4193" s="28">
        <v>14510.2</v>
      </c>
      <c r="J4193" s="28">
        <v>14510.2</v>
      </c>
    </row>
    <row r="4194" spans="1:10" x14ac:dyDescent="0.25">
      <c r="A4194"/>
      <c r="B4194" s="17"/>
      <c r="C4194" s="19">
        <v>2018</v>
      </c>
      <c r="D4194" s="30" t="s">
        <v>1868</v>
      </c>
      <c r="E4194" s="30" t="s">
        <v>1868</v>
      </c>
      <c r="F4194" s="30" t="s">
        <v>1867</v>
      </c>
      <c r="G4194" s="10">
        <v>29103.1</v>
      </c>
      <c r="H4194" s="11" t="s">
        <v>147</v>
      </c>
      <c r="I4194" s="11" t="s">
        <v>1867</v>
      </c>
      <c r="J4194" s="28">
        <v>17824.599999999999</v>
      </c>
    </row>
    <row r="4195" spans="1:10" x14ac:dyDescent="0.25">
      <c r="A4195" s="22" t="s">
        <v>1411</v>
      </c>
      <c r="B4195" s="17" t="s">
        <v>1412</v>
      </c>
      <c r="C4195" s="19">
        <v>2013</v>
      </c>
      <c r="D4195" s="30" t="s">
        <v>1868</v>
      </c>
      <c r="E4195" s="10">
        <v>684538.5</v>
      </c>
      <c r="F4195" s="10">
        <v>803632.89999999991</v>
      </c>
      <c r="G4195" s="10">
        <v>317470.40000000002</v>
      </c>
      <c r="H4195" s="11" t="s">
        <v>147</v>
      </c>
      <c r="I4195" s="28">
        <v>89586.7</v>
      </c>
      <c r="J4195" s="28">
        <v>87428.5</v>
      </c>
    </row>
    <row r="4196" spans="1:10" x14ac:dyDescent="0.25">
      <c r="A4196"/>
      <c r="B4196" s="17"/>
      <c r="C4196" s="19">
        <v>2014</v>
      </c>
      <c r="D4196" s="30" t="s">
        <v>1868</v>
      </c>
      <c r="E4196" s="10">
        <v>575290.6</v>
      </c>
      <c r="F4196" s="10">
        <v>617302.6</v>
      </c>
      <c r="G4196" s="10">
        <v>292281</v>
      </c>
      <c r="H4196" s="11" t="s">
        <v>147</v>
      </c>
      <c r="I4196" s="28">
        <v>81232</v>
      </c>
      <c r="J4196" s="28">
        <v>77612.7</v>
      </c>
    </row>
    <row r="4197" spans="1:10" x14ac:dyDescent="0.25">
      <c r="A4197"/>
      <c r="B4197" s="17"/>
      <c r="C4197" s="19">
        <v>2015</v>
      </c>
      <c r="D4197" s="30" t="s">
        <v>1868</v>
      </c>
      <c r="E4197" s="10">
        <v>559751.30000000005</v>
      </c>
      <c r="F4197" s="10">
        <v>707045.3</v>
      </c>
      <c r="G4197" s="10">
        <v>282293.5</v>
      </c>
      <c r="H4197" s="11" t="s">
        <v>147</v>
      </c>
      <c r="I4197" s="28">
        <v>91847.4</v>
      </c>
      <c r="J4197" s="28">
        <v>90071.4</v>
      </c>
    </row>
    <row r="4198" spans="1:10" x14ac:dyDescent="0.25">
      <c r="A4198"/>
      <c r="B4198" s="17"/>
      <c r="C4198" s="19">
        <v>2016</v>
      </c>
      <c r="D4198" s="30" t="s">
        <v>1868</v>
      </c>
      <c r="E4198" s="10">
        <v>363971.5</v>
      </c>
      <c r="F4198" s="10">
        <v>898173</v>
      </c>
      <c r="G4198" s="10">
        <v>426110.69999999995</v>
      </c>
      <c r="H4198" s="11" t="s">
        <v>147</v>
      </c>
      <c r="I4198" s="28">
        <v>102539</v>
      </c>
      <c r="J4198" s="28">
        <f>99890.4-0.3</f>
        <v>99890.099999999991</v>
      </c>
    </row>
    <row r="4199" spans="1:10" x14ac:dyDescent="0.25">
      <c r="A4199"/>
      <c r="B4199" s="17"/>
      <c r="C4199" s="19">
        <v>2017</v>
      </c>
      <c r="D4199" s="30" t="s">
        <v>1868</v>
      </c>
      <c r="E4199" s="10">
        <v>438412.9</v>
      </c>
      <c r="F4199" s="10">
        <v>993394.79999999993</v>
      </c>
      <c r="G4199" s="10">
        <v>499662.10000000003</v>
      </c>
      <c r="H4199" s="11" t="s">
        <v>147</v>
      </c>
      <c r="I4199" s="28">
        <v>122965.2</v>
      </c>
      <c r="J4199" s="28">
        <v>122965.2</v>
      </c>
    </row>
    <row r="4200" spans="1:10" x14ac:dyDescent="0.25">
      <c r="A4200"/>
      <c r="B4200" s="17"/>
      <c r="C4200" s="19">
        <v>2018</v>
      </c>
      <c r="D4200" s="30" t="s">
        <v>1868</v>
      </c>
      <c r="E4200" s="10">
        <v>643015.19999999995</v>
      </c>
      <c r="F4200" s="10">
        <v>1044854.6</v>
      </c>
      <c r="G4200" s="10">
        <v>568733.69999999995</v>
      </c>
      <c r="H4200" s="11" t="s">
        <v>147</v>
      </c>
      <c r="I4200" s="28">
        <v>144980.1</v>
      </c>
      <c r="J4200" s="28">
        <v>143378.5</v>
      </c>
    </row>
    <row r="4201" spans="1:10" x14ac:dyDescent="0.25">
      <c r="A4201" s="22" t="s">
        <v>1413</v>
      </c>
      <c r="B4201" s="17" t="s">
        <v>1414</v>
      </c>
      <c r="C4201" s="19">
        <v>2013</v>
      </c>
      <c r="D4201" s="30" t="s">
        <v>1868</v>
      </c>
      <c r="E4201" s="10">
        <v>1031684.3</v>
      </c>
      <c r="F4201" s="10">
        <v>800889.5</v>
      </c>
      <c r="G4201" s="10">
        <v>333650</v>
      </c>
      <c r="H4201" s="11" t="s">
        <v>147</v>
      </c>
      <c r="I4201" s="28">
        <v>90537.7</v>
      </c>
      <c r="J4201" s="28">
        <v>83350.8</v>
      </c>
    </row>
    <row r="4202" spans="1:10" x14ac:dyDescent="0.25">
      <c r="A4202"/>
      <c r="B4202" s="17"/>
      <c r="C4202" s="19">
        <v>2014</v>
      </c>
      <c r="D4202" s="30" t="s">
        <v>1868</v>
      </c>
      <c r="E4202" s="10">
        <v>1002256.5</v>
      </c>
      <c r="F4202" s="10">
        <v>828593.1</v>
      </c>
      <c r="G4202" s="10">
        <v>332329</v>
      </c>
      <c r="H4202" s="11" t="s">
        <v>147</v>
      </c>
      <c r="I4202" s="28">
        <v>79464.100000000006</v>
      </c>
      <c r="J4202" s="28">
        <v>73303.8</v>
      </c>
    </row>
    <row r="4203" spans="1:10" x14ac:dyDescent="0.25">
      <c r="A4203"/>
      <c r="B4203" s="17"/>
      <c r="C4203" s="19">
        <v>2015</v>
      </c>
      <c r="D4203" s="30" t="s">
        <v>1868</v>
      </c>
      <c r="E4203" s="10">
        <v>680705.8</v>
      </c>
      <c r="F4203" s="10">
        <v>1015387.7</v>
      </c>
      <c r="G4203" s="10">
        <v>294673.69999999995</v>
      </c>
      <c r="H4203" s="11" t="s">
        <v>147</v>
      </c>
      <c r="I4203" s="28">
        <v>95282.2</v>
      </c>
      <c r="J4203" s="28">
        <v>91874.4</v>
      </c>
    </row>
    <row r="4204" spans="1:10" x14ac:dyDescent="0.25">
      <c r="A4204"/>
      <c r="B4204" s="17"/>
      <c r="C4204" s="19">
        <v>2016</v>
      </c>
      <c r="D4204" s="30" t="s">
        <v>1868</v>
      </c>
      <c r="E4204" s="10">
        <v>576851.29999999993</v>
      </c>
      <c r="F4204" s="10">
        <v>869609.6</v>
      </c>
      <c r="G4204" s="10">
        <v>480305</v>
      </c>
      <c r="H4204" s="11" t="s">
        <v>147</v>
      </c>
      <c r="I4204" s="28">
        <v>121572.5</v>
      </c>
      <c r="J4204" s="28">
        <v>121572.5</v>
      </c>
    </row>
    <row r="4205" spans="1:10" x14ac:dyDescent="0.25">
      <c r="A4205"/>
      <c r="B4205" s="17"/>
      <c r="C4205" s="19">
        <v>2017</v>
      </c>
      <c r="D4205" s="30" t="s">
        <v>1868</v>
      </c>
      <c r="E4205" s="10">
        <v>432126.5</v>
      </c>
      <c r="F4205" s="10">
        <v>900805.4</v>
      </c>
      <c r="G4205" s="10">
        <v>513311.1</v>
      </c>
      <c r="H4205" s="11" t="s">
        <v>147</v>
      </c>
      <c r="I4205" s="28">
        <v>155230.5</v>
      </c>
      <c r="J4205" s="28">
        <v>154774.39999999999</v>
      </c>
    </row>
    <row r="4206" spans="1:10" x14ac:dyDescent="0.25">
      <c r="A4206"/>
      <c r="B4206" s="17"/>
      <c r="C4206" s="19">
        <v>2018</v>
      </c>
      <c r="D4206" s="30" t="s">
        <v>1868</v>
      </c>
      <c r="E4206" s="10">
        <v>501555.3</v>
      </c>
      <c r="F4206" s="10">
        <v>1051248.7</v>
      </c>
      <c r="G4206" s="10">
        <v>608933</v>
      </c>
      <c r="H4206" s="11" t="s">
        <v>147</v>
      </c>
      <c r="I4206" s="28">
        <v>164371</v>
      </c>
      <c r="J4206" s="28">
        <v>163971.5</v>
      </c>
    </row>
    <row r="4207" spans="1:10" x14ac:dyDescent="0.25">
      <c r="A4207" s="22" t="s">
        <v>1415</v>
      </c>
      <c r="B4207" s="17" t="s">
        <v>1416</v>
      </c>
      <c r="C4207" s="19">
        <v>2013</v>
      </c>
      <c r="D4207" s="30" t="s">
        <v>1868</v>
      </c>
      <c r="E4207" s="10">
        <v>403986.1</v>
      </c>
      <c r="F4207" s="10">
        <v>931229.6</v>
      </c>
      <c r="G4207" s="10">
        <v>493554</v>
      </c>
      <c r="H4207" s="11" t="s">
        <v>147</v>
      </c>
      <c r="I4207" s="28">
        <v>204618.5</v>
      </c>
      <c r="J4207" s="28">
        <v>204063.4</v>
      </c>
    </row>
    <row r="4208" spans="1:10" x14ac:dyDescent="0.25">
      <c r="A4208"/>
      <c r="B4208" s="17"/>
      <c r="C4208" s="19">
        <v>2014</v>
      </c>
      <c r="D4208" s="30" t="s">
        <v>1868</v>
      </c>
      <c r="E4208" s="29" t="s">
        <v>1867</v>
      </c>
      <c r="F4208" s="10">
        <v>686382</v>
      </c>
      <c r="G4208" s="10">
        <v>442314.1</v>
      </c>
      <c r="H4208" s="11" t="s">
        <v>147</v>
      </c>
      <c r="I4208" s="29" t="s">
        <v>1867</v>
      </c>
      <c r="J4208" s="28">
        <v>196689.5</v>
      </c>
    </row>
    <row r="4209" spans="1:10" x14ac:dyDescent="0.25">
      <c r="A4209"/>
      <c r="B4209" s="17"/>
      <c r="C4209" s="19">
        <v>2015</v>
      </c>
      <c r="D4209" s="30" t="s">
        <v>1868</v>
      </c>
      <c r="E4209" s="33" t="s">
        <v>1867</v>
      </c>
      <c r="F4209" s="10">
        <v>849749.5</v>
      </c>
      <c r="G4209" s="10">
        <v>480247.8</v>
      </c>
      <c r="H4209" s="11" t="s">
        <v>147</v>
      </c>
      <c r="I4209" s="33" t="s">
        <v>1867</v>
      </c>
      <c r="J4209" s="28">
        <v>230897.2</v>
      </c>
    </row>
    <row r="4210" spans="1:10" x14ac:dyDescent="0.25">
      <c r="A4210"/>
      <c r="B4210" s="17"/>
      <c r="C4210" s="19">
        <v>2016</v>
      </c>
      <c r="D4210" s="30" t="s">
        <v>1868</v>
      </c>
      <c r="E4210" s="10">
        <v>174224.3</v>
      </c>
      <c r="F4210" s="10">
        <v>1243749.5</v>
      </c>
      <c r="G4210" s="10">
        <v>716157.2</v>
      </c>
      <c r="H4210" s="11" t="s">
        <v>147</v>
      </c>
      <c r="I4210" s="33" t="s">
        <v>1867</v>
      </c>
      <c r="J4210" s="28">
        <v>322328.2</v>
      </c>
    </row>
    <row r="4211" spans="1:10" x14ac:dyDescent="0.25">
      <c r="A4211"/>
      <c r="B4211" s="17"/>
      <c r="C4211" s="19">
        <v>2017</v>
      </c>
      <c r="D4211" s="30" t="s">
        <v>1868</v>
      </c>
      <c r="E4211" s="10">
        <v>307673.09999999998</v>
      </c>
      <c r="F4211" s="10">
        <v>1270022.6000000001</v>
      </c>
      <c r="G4211" s="10">
        <v>780365.5</v>
      </c>
      <c r="H4211" s="11" t="s">
        <v>147</v>
      </c>
      <c r="I4211" s="28">
        <v>383712</v>
      </c>
      <c r="J4211" s="28">
        <v>366467.4</v>
      </c>
    </row>
    <row r="4212" spans="1:10" x14ac:dyDescent="0.25">
      <c r="A4212"/>
      <c r="B4212" s="17"/>
      <c r="C4212" s="19">
        <v>2018</v>
      </c>
      <c r="D4212" s="30" t="s">
        <v>1868</v>
      </c>
      <c r="E4212" s="10">
        <v>786758.3</v>
      </c>
      <c r="F4212" s="10">
        <v>1354428.7</v>
      </c>
      <c r="G4212" s="10">
        <v>777137.60000000009</v>
      </c>
      <c r="H4212" s="11" t="s">
        <v>147</v>
      </c>
      <c r="I4212" s="28">
        <v>431903.6</v>
      </c>
      <c r="J4212" s="28">
        <v>418961.9</v>
      </c>
    </row>
    <row r="4213" spans="1:10" x14ac:dyDescent="0.25">
      <c r="A4213" s="21" t="s">
        <v>1417</v>
      </c>
      <c r="B4213" s="17" t="s">
        <v>1418</v>
      </c>
      <c r="C4213" s="19">
        <v>2013</v>
      </c>
      <c r="D4213" s="30" t="s">
        <v>1868</v>
      </c>
      <c r="E4213" s="10">
        <v>244911.5</v>
      </c>
      <c r="F4213" s="10">
        <v>1154232.6000000001</v>
      </c>
      <c r="G4213" s="10">
        <v>853462.2</v>
      </c>
      <c r="H4213" s="11" t="s">
        <v>147</v>
      </c>
      <c r="I4213" s="28">
        <v>630652</v>
      </c>
      <c r="J4213" s="28">
        <v>624532.19999999995</v>
      </c>
    </row>
    <row r="4214" spans="1:10" x14ac:dyDescent="0.25">
      <c r="A4214"/>
      <c r="B4214" s="17"/>
      <c r="C4214" s="19">
        <v>2014</v>
      </c>
      <c r="D4214" s="30" t="s">
        <v>1868</v>
      </c>
      <c r="E4214" s="29" t="s">
        <v>1867</v>
      </c>
      <c r="F4214" s="10">
        <v>1405364.7000000002</v>
      </c>
      <c r="G4214" s="10">
        <v>1101706.3</v>
      </c>
      <c r="H4214" s="11" t="s">
        <v>147</v>
      </c>
      <c r="I4214" s="29" t="s">
        <v>1867</v>
      </c>
      <c r="J4214" s="28">
        <v>864857.1</v>
      </c>
    </row>
    <row r="4215" spans="1:10" x14ac:dyDescent="0.25">
      <c r="A4215"/>
      <c r="B4215" s="17"/>
      <c r="C4215" s="19">
        <v>2015</v>
      </c>
      <c r="D4215" s="30" t="s">
        <v>1868</v>
      </c>
      <c r="E4215" s="33" t="s">
        <v>1867</v>
      </c>
      <c r="F4215" s="10">
        <v>1902053</v>
      </c>
      <c r="G4215" s="10">
        <v>1466670.8</v>
      </c>
      <c r="H4215" s="11" t="s">
        <v>147</v>
      </c>
      <c r="I4215" s="33" t="s">
        <v>1867</v>
      </c>
      <c r="J4215" s="28">
        <v>1259606.5</v>
      </c>
    </row>
    <row r="4216" spans="1:10" x14ac:dyDescent="0.25">
      <c r="A4216"/>
      <c r="B4216" s="17"/>
      <c r="C4216" s="19">
        <v>2016</v>
      </c>
      <c r="D4216" s="30" t="s">
        <v>1868</v>
      </c>
      <c r="E4216" s="10">
        <v>229671.8</v>
      </c>
      <c r="F4216" s="10">
        <v>2865299.5</v>
      </c>
      <c r="G4216" s="10">
        <v>2069986.5</v>
      </c>
      <c r="H4216" s="11" t="s">
        <v>147</v>
      </c>
      <c r="I4216" s="33" t="s">
        <v>1867</v>
      </c>
      <c r="J4216" s="28">
        <v>1764133.3</v>
      </c>
    </row>
    <row r="4217" spans="1:10" x14ac:dyDescent="0.25">
      <c r="A4217"/>
      <c r="B4217" s="17"/>
      <c r="C4217" s="19">
        <v>2017</v>
      </c>
      <c r="D4217" s="30" t="s">
        <v>1868</v>
      </c>
      <c r="E4217" s="33" t="s">
        <v>1867</v>
      </c>
      <c r="F4217" s="33" t="s">
        <v>1867</v>
      </c>
      <c r="G4217" s="10">
        <v>2774250.3000000003</v>
      </c>
      <c r="H4217" s="11" t="s">
        <v>1867</v>
      </c>
      <c r="I4217" s="11" t="s">
        <v>1867</v>
      </c>
      <c r="J4217" s="28">
        <v>2291380.6</v>
      </c>
    </row>
    <row r="4218" spans="1:10" x14ac:dyDescent="0.25">
      <c r="A4218"/>
      <c r="B4218" s="17"/>
      <c r="C4218" s="19">
        <v>2018</v>
      </c>
      <c r="D4218" s="30" t="s">
        <v>1868</v>
      </c>
      <c r="E4218" s="30" t="s">
        <v>1867</v>
      </c>
      <c r="F4218" s="30" t="s">
        <v>1867</v>
      </c>
      <c r="G4218" s="10">
        <v>3282452.4</v>
      </c>
      <c r="H4218" s="11" t="s">
        <v>1867</v>
      </c>
      <c r="I4218" s="11" t="s">
        <v>1867</v>
      </c>
      <c r="J4218" s="28">
        <v>2896806.5</v>
      </c>
    </row>
    <row r="4219" spans="1:10" x14ac:dyDescent="0.25">
      <c r="A4219" s="22" t="s">
        <v>1419</v>
      </c>
      <c r="B4219" s="17" t="s">
        <v>1420</v>
      </c>
      <c r="C4219" s="19">
        <v>2013</v>
      </c>
      <c r="D4219" s="30" t="s">
        <v>1868</v>
      </c>
      <c r="E4219" s="30" t="s">
        <v>1868</v>
      </c>
      <c r="F4219" s="10">
        <v>143610.20000000001</v>
      </c>
      <c r="G4219" s="10">
        <v>135507.70000000001</v>
      </c>
      <c r="H4219" s="11" t="s">
        <v>147</v>
      </c>
      <c r="I4219" s="28">
        <v>100704.8</v>
      </c>
      <c r="J4219" s="28">
        <v>100704.8</v>
      </c>
    </row>
    <row r="4220" spans="1:10" x14ac:dyDescent="0.25">
      <c r="A4220"/>
      <c r="B4220" s="17"/>
      <c r="C4220" s="19">
        <v>2014</v>
      </c>
      <c r="D4220" s="30" t="s">
        <v>1868</v>
      </c>
      <c r="E4220" s="30" t="s">
        <v>1868</v>
      </c>
      <c r="F4220" s="10">
        <v>178438.5</v>
      </c>
      <c r="G4220" s="10">
        <v>170987.09999999998</v>
      </c>
      <c r="H4220" s="11" t="s">
        <v>147</v>
      </c>
      <c r="I4220" s="28">
        <v>131578.29999999999</v>
      </c>
      <c r="J4220" s="28">
        <v>131326.9</v>
      </c>
    </row>
    <row r="4221" spans="1:10" x14ac:dyDescent="0.25">
      <c r="A4221"/>
      <c r="B4221" s="17"/>
      <c r="C4221" s="19">
        <v>2015</v>
      </c>
      <c r="D4221" s="30" t="s">
        <v>1868</v>
      </c>
      <c r="E4221" s="30" t="s">
        <v>1868</v>
      </c>
      <c r="F4221" s="10">
        <v>310404.90000000002</v>
      </c>
      <c r="G4221" s="10">
        <v>221697.6</v>
      </c>
      <c r="H4221" s="11" t="s">
        <v>147</v>
      </c>
      <c r="I4221" s="28">
        <v>177649.5</v>
      </c>
      <c r="J4221" s="28">
        <v>177649.5</v>
      </c>
    </row>
    <row r="4222" spans="1:10" x14ac:dyDescent="0.25">
      <c r="A4222"/>
      <c r="B4222" s="17"/>
      <c r="C4222" s="19">
        <v>2016</v>
      </c>
      <c r="D4222" s="30" t="s">
        <v>1868</v>
      </c>
      <c r="E4222" s="10">
        <v>12812.1</v>
      </c>
      <c r="F4222" s="10">
        <v>400504.3</v>
      </c>
      <c r="G4222" s="10">
        <v>302749.09999999998</v>
      </c>
      <c r="H4222" s="11" t="s">
        <v>147</v>
      </c>
      <c r="I4222" s="33" t="s">
        <v>1867</v>
      </c>
      <c r="J4222" s="28">
        <f>250229.1-1.2</f>
        <v>250227.9</v>
      </c>
    </row>
    <row r="4223" spans="1:10" x14ac:dyDescent="0.25">
      <c r="A4223"/>
      <c r="B4223" s="17"/>
      <c r="C4223" s="19">
        <v>2017</v>
      </c>
      <c r="D4223" s="30" t="s">
        <v>1868</v>
      </c>
      <c r="E4223" s="10">
        <v>16436.3</v>
      </c>
      <c r="F4223" s="10">
        <v>641607.69999999995</v>
      </c>
      <c r="G4223" s="10">
        <v>519819.5</v>
      </c>
      <c r="H4223" s="11" t="s">
        <v>1867</v>
      </c>
      <c r="I4223" s="11" t="s">
        <v>1867</v>
      </c>
      <c r="J4223" s="28">
        <v>381806</v>
      </c>
    </row>
    <row r="4224" spans="1:10" x14ac:dyDescent="0.25">
      <c r="A4224"/>
      <c r="B4224" s="17"/>
      <c r="C4224" s="19">
        <v>2018</v>
      </c>
      <c r="D4224" s="30" t="s">
        <v>1868</v>
      </c>
      <c r="E4224" s="10">
        <v>26637.1</v>
      </c>
      <c r="F4224" s="10">
        <v>772492</v>
      </c>
      <c r="G4224" s="10">
        <v>586466.1</v>
      </c>
      <c r="H4224" s="11" t="s">
        <v>1867</v>
      </c>
      <c r="I4224" s="11" t="s">
        <v>1867</v>
      </c>
      <c r="J4224" s="28">
        <v>516459.6</v>
      </c>
    </row>
    <row r="4225" spans="1:10" x14ac:dyDescent="0.25">
      <c r="A4225" s="22" t="s">
        <v>1421</v>
      </c>
      <c r="B4225" s="17" t="s">
        <v>1422</v>
      </c>
      <c r="C4225" s="19">
        <v>2013</v>
      </c>
      <c r="D4225" s="30" t="s">
        <v>1868</v>
      </c>
      <c r="E4225" s="10">
        <v>244911.5</v>
      </c>
      <c r="F4225" s="10">
        <v>1010622.3999999999</v>
      </c>
      <c r="G4225" s="10">
        <v>717954.5</v>
      </c>
      <c r="H4225" s="11" t="s">
        <v>147</v>
      </c>
      <c r="I4225" s="28">
        <v>529947.19999999995</v>
      </c>
      <c r="J4225" s="28">
        <f>523827.9-0.5</f>
        <v>523827.4</v>
      </c>
    </row>
    <row r="4226" spans="1:10" x14ac:dyDescent="0.25">
      <c r="A4226"/>
      <c r="B4226" s="17"/>
      <c r="C4226" s="19">
        <v>2014</v>
      </c>
      <c r="D4226" s="30" t="s">
        <v>1868</v>
      </c>
      <c r="E4226" s="29" t="s">
        <v>1867</v>
      </c>
      <c r="F4226" s="10">
        <v>1226926.2</v>
      </c>
      <c r="G4226" s="10">
        <v>930719.20000000007</v>
      </c>
      <c r="H4226" s="11" t="s">
        <v>147</v>
      </c>
      <c r="I4226" s="29" t="s">
        <v>1867</v>
      </c>
      <c r="J4226" s="28">
        <v>733530.20000000007</v>
      </c>
    </row>
    <row r="4227" spans="1:10" x14ac:dyDescent="0.25">
      <c r="A4227"/>
      <c r="B4227" s="17"/>
      <c r="C4227" s="19">
        <v>2015</v>
      </c>
      <c r="D4227" s="30" t="s">
        <v>1868</v>
      </c>
      <c r="E4227" s="33" t="s">
        <v>1867</v>
      </c>
      <c r="F4227" s="10">
        <v>1591648.1</v>
      </c>
      <c r="G4227" s="10">
        <v>1244973.2</v>
      </c>
      <c r="H4227" s="11" t="s">
        <v>147</v>
      </c>
      <c r="I4227" s="33" t="s">
        <v>1867</v>
      </c>
      <c r="J4227" s="28">
        <v>1081957</v>
      </c>
    </row>
    <row r="4228" spans="1:10" x14ac:dyDescent="0.25">
      <c r="A4228"/>
      <c r="B4228" s="17"/>
      <c r="C4228" s="19">
        <v>2016</v>
      </c>
      <c r="D4228" s="30" t="s">
        <v>1868</v>
      </c>
      <c r="E4228" s="10">
        <v>216859.7</v>
      </c>
      <c r="F4228" s="10">
        <v>2464795.1999999997</v>
      </c>
      <c r="G4228" s="10">
        <v>1767237.4</v>
      </c>
      <c r="H4228" s="11" t="s">
        <v>147</v>
      </c>
      <c r="I4228" s="33" t="s">
        <v>1867</v>
      </c>
      <c r="J4228" s="28">
        <v>1513905.4</v>
      </c>
    </row>
    <row r="4229" spans="1:10" x14ac:dyDescent="0.25">
      <c r="A4229"/>
      <c r="B4229" s="17"/>
      <c r="C4229" s="19">
        <v>2017</v>
      </c>
      <c r="D4229" s="30" t="s">
        <v>1868</v>
      </c>
      <c r="E4229" s="33" t="s">
        <v>1867</v>
      </c>
      <c r="F4229" s="10">
        <v>3120287.6</v>
      </c>
      <c r="G4229" s="10">
        <v>2254430.8000000003</v>
      </c>
      <c r="H4229" s="11" t="s">
        <v>147</v>
      </c>
      <c r="I4229" s="33" t="s">
        <v>1867</v>
      </c>
      <c r="J4229" s="28">
        <v>1909574.6</v>
      </c>
    </row>
    <row r="4230" spans="1:10" x14ac:dyDescent="0.25">
      <c r="A4230"/>
      <c r="B4230" s="17"/>
      <c r="C4230" s="19">
        <v>2018</v>
      </c>
      <c r="D4230" s="30" t="s">
        <v>1868</v>
      </c>
      <c r="E4230" s="30" t="s">
        <v>1867</v>
      </c>
      <c r="F4230" s="10">
        <v>3142824.8</v>
      </c>
      <c r="G4230" s="10">
        <v>2695986.3</v>
      </c>
      <c r="H4230" s="11" t="s">
        <v>147</v>
      </c>
      <c r="I4230" s="30" t="s">
        <v>1867</v>
      </c>
      <c r="J4230" s="28">
        <v>2380346.9</v>
      </c>
    </row>
    <row r="4231" spans="1:10" x14ac:dyDescent="0.25">
      <c r="A4231" s="20" t="s">
        <v>1423</v>
      </c>
      <c r="B4231" s="17" t="s">
        <v>1424</v>
      </c>
      <c r="C4231" s="19">
        <v>2013</v>
      </c>
      <c r="D4231" s="30" t="s">
        <v>1868</v>
      </c>
      <c r="E4231" s="10">
        <v>1592125.9</v>
      </c>
      <c r="F4231" s="10">
        <v>1845253.1</v>
      </c>
      <c r="G4231" s="10">
        <v>808606.8</v>
      </c>
      <c r="H4231" s="11" t="s">
        <v>147</v>
      </c>
      <c r="I4231" s="28">
        <v>295990</v>
      </c>
      <c r="J4231" s="28">
        <v>287828.7</v>
      </c>
    </row>
    <row r="4232" spans="1:10" x14ac:dyDescent="0.25">
      <c r="A4232" s="20" t="s">
        <v>1425</v>
      </c>
      <c r="B4232" s="17"/>
      <c r="C4232" s="19">
        <v>2014</v>
      </c>
      <c r="D4232" s="30" t="s">
        <v>1868</v>
      </c>
      <c r="E4232" s="10">
        <v>1725850.5999999999</v>
      </c>
      <c r="F4232" s="10">
        <v>2157025.6</v>
      </c>
      <c r="G4232" s="10">
        <v>1042328.3</v>
      </c>
      <c r="H4232" s="11" t="s">
        <v>147</v>
      </c>
      <c r="I4232" s="28">
        <v>278229.7</v>
      </c>
      <c r="J4232" s="28">
        <v>275666.8</v>
      </c>
    </row>
    <row r="4233" spans="1:10" x14ac:dyDescent="0.25">
      <c r="A4233"/>
      <c r="B4233" s="17"/>
      <c r="C4233" s="19">
        <v>2015</v>
      </c>
      <c r="D4233" s="30" t="s">
        <v>1868</v>
      </c>
      <c r="E4233" s="10">
        <v>2212339.2000000002</v>
      </c>
      <c r="F4233" s="10">
        <v>1953988.7000000002</v>
      </c>
      <c r="G4233" s="10">
        <v>999995.5</v>
      </c>
      <c r="H4233" s="11" t="s">
        <v>147</v>
      </c>
      <c r="I4233" s="28">
        <v>479482.9</v>
      </c>
      <c r="J4233" s="28">
        <v>476290.2</v>
      </c>
    </row>
    <row r="4234" spans="1:10" x14ac:dyDescent="0.25">
      <c r="A4234"/>
      <c r="B4234" s="17"/>
      <c r="C4234" s="19">
        <v>2016</v>
      </c>
      <c r="D4234" s="30" t="s">
        <v>1868</v>
      </c>
      <c r="E4234" s="10">
        <v>2773310.7</v>
      </c>
      <c r="F4234" s="10">
        <v>3739239.6000000006</v>
      </c>
      <c r="G4234" s="10">
        <v>2045004.6</v>
      </c>
      <c r="H4234" s="11" t="s">
        <v>147</v>
      </c>
      <c r="I4234" s="28">
        <v>919653.2</v>
      </c>
      <c r="J4234" s="28">
        <v>914887</v>
      </c>
    </row>
    <row r="4235" spans="1:10" x14ac:dyDescent="0.25">
      <c r="A4235"/>
      <c r="B4235" s="17"/>
      <c r="C4235" s="19">
        <v>2017</v>
      </c>
      <c r="D4235" s="30" t="s">
        <v>1868</v>
      </c>
      <c r="E4235" s="10">
        <v>3896894.1</v>
      </c>
      <c r="F4235" s="10">
        <v>4348316.7</v>
      </c>
      <c r="G4235" s="10">
        <v>2555468.2999999998</v>
      </c>
      <c r="H4235" s="11" t="s">
        <v>147</v>
      </c>
      <c r="I4235" s="28">
        <v>1458946.7</v>
      </c>
      <c r="J4235" s="28">
        <v>1436215.3</v>
      </c>
    </row>
    <row r="4236" spans="1:10" x14ac:dyDescent="0.25">
      <c r="A4236"/>
      <c r="B4236" s="17"/>
      <c r="C4236" s="19">
        <v>2018</v>
      </c>
      <c r="D4236" s="30" t="s">
        <v>1868</v>
      </c>
      <c r="E4236" s="10">
        <v>5723845.9000000004</v>
      </c>
      <c r="F4236" s="10">
        <v>5109951.8</v>
      </c>
      <c r="G4236" s="10">
        <v>3278974.9000000004</v>
      </c>
      <c r="H4236" s="11" t="s">
        <v>147</v>
      </c>
      <c r="I4236" s="28">
        <v>2366958.2999999998</v>
      </c>
      <c r="J4236" s="28">
        <v>2336643.1</v>
      </c>
    </row>
    <row r="4237" spans="1:10" x14ac:dyDescent="0.25">
      <c r="A4237" s="21" t="s">
        <v>1426</v>
      </c>
      <c r="B4237" s="17" t="s">
        <v>1427</v>
      </c>
      <c r="C4237" s="19">
        <v>2013</v>
      </c>
      <c r="D4237" s="30" t="s">
        <v>1868</v>
      </c>
      <c r="E4237" s="34" t="s">
        <v>1867</v>
      </c>
      <c r="F4237" s="10">
        <v>1761490.9</v>
      </c>
      <c r="G4237" s="10">
        <v>730115.5</v>
      </c>
      <c r="H4237" s="11" t="s">
        <v>147</v>
      </c>
      <c r="I4237" s="28">
        <v>275838.7</v>
      </c>
      <c r="J4237" s="28">
        <v>268547</v>
      </c>
    </row>
    <row r="4238" spans="1:10" x14ac:dyDescent="0.25">
      <c r="A4238"/>
      <c r="B4238" s="17"/>
      <c r="C4238" s="19">
        <v>2014</v>
      </c>
      <c r="D4238" s="30" t="s">
        <v>1868</v>
      </c>
      <c r="E4238" s="29" t="s">
        <v>1867</v>
      </c>
      <c r="F4238" s="10">
        <v>1977894.4</v>
      </c>
      <c r="G4238" s="10">
        <v>864617.5</v>
      </c>
      <c r="H4238" s="11" t="s">
        <v>147</v>
      </c>
      <c r="I4238" s="29" t="s">
        <v>1867</v>
      </c>
      <c r="J4238" s="28">
        <v>255904.6</v>
      </c>
    </row>
    <row r="4239" spans="1:10" x14ac:dyDescent="0.25">
      <c r="A4239"/>
      <c r="B4239" s="17"/>
      <c r="C4239" s="19">
        <v>2015</v>
      </c>
      <c r="D4239" s="30" t="s">
        <v>1868</v>
      </c>
      <c r="E4239" s="33" t="s">
        <v>1867</v>
      </c>
      <c r="F4239" s="10">
        <v>1883910</v>
      </c>
      <c r="G4239" s="10">
        <v>930976.6</v>
      </c>
      <c r="H4239" s="11" t="s">
        <v>147</v>
      </c>
      <c r="I4239" s="33" t="s">
        <v>1867</v>
      </c>
      <c r="J4239" s="28">
        <v>457494.5</v>
      </c>
    </row>
    <row r="4240" spans="1:10" x14ac:dyDescent="0.25">
      <c r="A4240"/>
      <c r="B4240" s="17"/>
      <c r="C4240" s="19">
        <v>2016</v>
      </c>
      <c r="D4240" s="30" t="s">
        <v>1868</v>
      </c>
      <c r="E4240" s="10">
        <v>2761699.3</v>
      </c>
      <c r="F4240" s="10">
        <v>3605328.7</v>
      </c>
      <c r="G4240" s="10">
        <v>1911518.8</v>
      </c>
      <c r="H4240" s="11" t="s">
        <v>147</v>
      </c>
      <c r="I4240" s="33" t="s">
        <v>1867</v>
      </c>
      <c r="J4240" s="28">
        <v>877984.4</v>
      </c>
    </row>
    <row r="4241" spans="1:10" x14ac:dyDescent="0.25">
      <c r="A4241"/>
      <c r="B4241" s="17"/>
      <c r="C4241" s="19">
        <v>2017</v>
      </c>
      <c r="D4241" s="30" t="s">
        <v>1868</v>
      </c>
      <c r="E4241" s="33" t="s">
        <v>1867</v>
      </c>
      <c r="F4241" s="10">
        <v>4196862</v>
      </c>
      <c r="G4241" s="10">
        <v>2406194.1</v>
      </c>
      <c r="H4241" s="11" t="s">
        <v>147</v>
      </c>
      <c r="I4241" s="33" t="s">
        <v>1867</v>
      </c>
      <c r="J4241" s="28">
        <v>1378161</v>
      </c>
    </row>
    <row r="4242" spans="1:10" x14ac:dyDescent="0.25">
      <c r="A4242"/>
      <c r="B4242" s="17"/>
      <c r="C4242" s="19">
        <v>2018</v>
      </c>
      <c r="D4242" s="30" t="s">
        <v>1868</v>
      </c>
      <c r="E4242" s="10">
        <v>5723845.9000000004</v>
      </c>
      <c r="F4242" s="10">
        <v>4902746.3</v>
      </c>
      <c r="G4242" s="10">
        <v>3073272.6999999997</v>
      </c>
      <c r="H4242" s="11" t="s">
        <v>147</v>
      </c>
      <c r="I4242" s="28">
        <v>2277681</v>
      </c>
      <c r="J4242" s="28">
        <v>2247365.7999999998</v>
      </c>
    </row>
    <row r="4243" spans="1:10" x14ac:dyDescent="0.25">
      <c r="A4243" s="22" t="s">
        <v>1428</v>
      </c>
      <c r="B4243" s="17" t="s">
        <v>1429</v>
      </c>
      <c r="C4243" s="19">
        <v>2013</v>
      </c>
      <c r="D4243" s="30" t="s">
        <v>1868</v>
      </c>
      <c r="E4243" s="10">
        <v>762116.7</v>
      </c>
      <c r="F4243" s="10">
        <v>947729.5</v>
      </c>
      <c r="G4243" s="10">
        <v>531728.69999999995</v>
      </c>
      <c r="H4243" s="11" t="s">
        <v>147</v>
      </c>
      <c r="I4243" s="28">
        <v>164805.20000000001</v>
      </c>
      <c r="J4243" s="28">
        <f>161688-0.2</f>
        <v>161687.79999999999</v>
      </c>
    </row>
    <row r="4244" spans="1:10" x14ac:dyDescent="0.25">
      <c r="A4244"/>
      <c r="B4244" s="17"/>
      <c r="C4244" s="19">
        <v>2014</v>
      </c>
      <c r="D4244" s="30" t="s">
        <v>1868</v>
      </c>
      <c r="E4244" s="10">
        <v>801556.60000000009</v>
      </c>
      <c r="F4244" s="10">
        <v>1231546.8</v>
      </c>
      <c r="G4244" s="10">
        <v>655044.30000000005</v>
      </c>
      <c r="H4244" s="11" t="s">
        <v>147</v>
      </c>
      <c r="I4244" s="28">
        <v>157848.5</v>
      </c>
      <c r="J4244" s="28">
        <v>156432.79999999999</v>
      </c>
    </row>
    <row r="4245" spans="1:10" x14ac:dyDescent="0.25">
      <c r="A4245"/>
      <c r="B4245" s="17"/>
      <c r="C4245" s="19">
        <v>2015</v>
      </c>
      <c r="D4245" s="30" t="s">
        <v>1868</v>
      </c>
      <c r="E4245" s="10">
        <v>920594.5</v>
      </c>
      <c r="F4245" s="10">
        <v>1114826.7</v>
      </c>
      <c r="G4245" s="10">
        <v>717359.3</v>
      </c>
      <c r="H4245" s="11" t="s">
        <v>147</v>
      </c>
      <c r="I4245" s="28">
        <v>341769</v>
      </c>
      <c r="J4245" s="28">
        <v>341769</v>
      </c>
    </row>
    <row r="4246" spans="1:10" x14ac:dyDescent="0.25">
      <c r="A4246"/>
      <c r="B4246" s="17"/>
      <c r="C4246" s="19">
        <v>2016</v>
      </c>
      <c r="D4246" s="30" t="s">
        <v>1868</v>
      </c>
      <c r="E4246" s="10">
        <v>1434867.7</v>
      </c>
      <c r="F4246" s="10">
        <v>2079715.6</v>
      </c>
      <c r="G4246" s="10">
        <v>1576477.6</v>
      </c>
      <c r="H4246" s="11" t="s">
        <v>147</v>
      </c>
      <c r="I4246" s="28">
        <v>653765.1</v>
      </c>
      <c r="J4246" s="28">
        <v>653765.1</v>
      </c>
    </row>
    <row r="4247" spans="1:10" x14ac:dyDescent="0.25">
      <c r="A4247"/>
      <c r="B4247" s="17"/>
      <c r="C4247" s="19">
        <v>2017</v>
      </c>
      <c r="D4247" s="30" t="s">
        <v>1868</v>
      </c>
      <c r="E4247" s="10">
        <v>1687602.4</v>
      </c>
      <c r="F4247" s="10">
        <v>2845433.9</v>
      </c>
      <c r="G4247" s="10">
        <v>1933640.3</v>
      </c>
      <c r="H4247" s="11" t="s">
        <v>147</v>
      </c>
      <c r="I4247" s="28">
        <v>1066793.2</v>
      </c>
      <c r="J4247" s="28">
        <v>1060209.6000000001</v>
      </c>
    </row>
    <row r="4248" spans="1:10" x14ac:dyDescent="0.25">
      <c r="A4248"/>
      <c r="B4248" s="17"/>
      <c r="C4248" s="19">
        <v>2018</v>
      </c>
      <c r="D4248" s="30" t="s">
        <v>1868</v>
      </c>
      <c r="E4248" s="10">
        <v>2364606.4</v>
      </c>
      <c r="F4248" s="10">
        <v>3228916</v>
      </c>
      <c r="G4248" s="10">
        <v>2565263.7000000002</v>
      </c>
      <c r="H4248" s="11" t="s">
        <v>147</v>
      </c>
      <c r="I4248" s="28">
        <v>1819461.4</v>
      </c>
      <c r="J4248" s="28">
        <v>1815597.3</v>
      </c>
    </row>
    <row r="4249" spans="1:10" x14ac:dyDescent="0.25">
      <c r="A4249" s="22" t="s">
        <v>1430</v>
      </c>
      <c r="B4249" s="17" t="s">
        <v>1431</v>
      </c>
      <c r="C4249" s="19">
        <v>2013</v>
      </c>
      <c r="D4249" s="30" t="s">
        <v>1868</v>
      </c>
      <c r="E4249" s="34" t="s">
        <v>1867</v>
      </c>
      <c r="F4249" s="10">
        <v>58208</v>
      </c>
      <c r="G4249" s="10">
        <v>34041</v>
      </c>
      <c r="H4249" s="11" t="s">
        <v>147</v>
      </c>
      <c r="I4249" s="28">
        <v>13009.5</v>
      </c>
      <c r="J4249" s="28">
        <v>13009.5</v>
      </c>
    </row>
    <row r="4250" spans="1:10" x14ac:dyDescent="0.25">
      <c r="A4250" s="22" t="s">
        <v>1432</v>
      </c>
      <c r="B4250" s="17"/>
      <c r="C4250" s="19">
        <v>2014</v>
      </c>
      <c r="D4250" s="30" t="s">
        <v>1868</v>
      </c>
      <c r="E4250" s="29" t="s">
        <v>1867</v>
      </c>
      <c r="F4250" s="10">
        <v>27742.1</v>
      </c>
      <c r="G4250" s="10">
        <v>23335.1</v>
      </c>
      <c r="H4250" s="11" t="s">
        <v>147</v>
      </c>
      <c r="I4250" s="29" t="s">
        <v>1867</v>
      </c>
      <c r="J4250" s="28">
        <v>12730.1</v>
      </c>
    </row>
    <row r="4251" spans="1:10" x14ac:dyDescent="0.25">
      <c r="A4251"/>
      <c r="B4251" s="17"/>
      <c r="C4251" s="19">
        <v>2015</v>
      </c>
      <c r="D4251" s="30" t="s">
        <v>1868</v>
      </c>
      <c r="E4251" s="33" t="s">
        <v>1867</v>
      </c>
      <c r="F4251" s="10">
        <v>34698</v>
      </c>
      <c r="G4251" s="10">
        <v>31505.3</v>
      </c>
      <c r="H4251" s="11" t="s">
        <v>147</v>
      </c>
      <c r="I4251" s="33" t="s">
        <v>1867</v>
      </c>
      <c r="J4251" s="28">
        <v>22424.5</v>
      </c>
    </row>
    <row r="4252" spans="1:10" x14ac:dyDescent="0.25">
      <c r="A4252"/>
      <c r="B4252" s="17"/>
      <c r="C4252" s="19">
        <v>2016</v>
      </c>
      <c r="D4252" s="30" t="s">
        <v>1868</v>
      </c>
      <c r="E4252" s="10">
        <v>49599</v>
      </c>
      <c r="F4252" s="10">
        <v>66738.3</v>
      </c>
      <c r="G4252" s="10">
        <v>62953.7</v>
      </c>
      <c r="H4252" s="11" t="s">
        <v>147</v>
      </c>
      <c r="I4252" s="33" t="s">
        <v>1867</v>
      </c>
      <c r="J4252" s="33" t="s">
        <v>1867</v>
      </c>
    </row>
    <row r="4253" spans="1:10" x14ac:dyDescent="0.25">
      <c r="A4253"/>
      <c r="B4253" s="17"/>
      <c r="C4253" s="19">
        <v>2017</v>
      </c>
      <c r="D4253" s="30" t="s">
        <v>1868</v>
      </c>
      <c r="E4253" s="33" t="s">
        <v>1867</v>
      </c>
      <c r="F4253" s="10">
        <v>140461.20000000001</v>
      </c>
      <c r="G4253" s="10">
        <v>125204.6</v>
      </c>
      <c r="H4253" s="11" t="s">
        <v>147</v>
      </c>
      <c r="I4253" s="33" t="s">
        <v>1867</v>
      </c>
      <c r="J4253" s="33" t="s">
        <v>1867</v>
      </c>
    </row>
    <row r="4254" spans="1:10" x14ac:dyDescent="0.25">
      <c r="A4254"/>
      <c r="B4254" s="17"/>
      <c r="C4254" s="19">
        <v>2018</v>
      </c>
      <c r="D4254" s="30" t="s">
        <v>1868</v>
      </c>
      <c r="E4254" s="30" t="s">
        <v>1867</v>
      </c>
      <c r="F4254" s="10">
        <v>243705.3</v>
      </c>
      <c r="G4254" s="10">
        <v>238167.1</v>
      </c>
      <c r="H4254" s="11" t="s">
        <v>147</v>
      </c>
      <c r="I4254" s="30" t="s">
        <v>1867</v>
      </c>
      <c r="J4254" s="28">
        <v>213614.9</v>
      </c>
    </row>
    <row r="4255" spans="1:10" x14ac:dyDescent="0.25">
      <c r="A4255" s="22" t="s">
        <v>1433</v>
      </c>
      <c r="B4255" s="17" t="s">
        <v>1434</v>
      </c>
      <c r="C4255" s="19">
        <v>2013</v>
      </c>
      <c r="D4255" s="30" t="s">
        <v>1868</v>
      </c>
      <c r="E4255" s="34" t="s">
        <v>1867</v>
      </c>
      <c r="F4255" s="10">
        <v>454765.7</v>
      </c>
      <c r="G4255" s="10">
        <v>63461.2</v>
      </c>
      <c r="H4255" s="11" t="s">
        <v>147</v>
      </c>
      <c r="I4255" s="28">
        <v>17105</v>
      </c>
      <c r="J4255" s="28">
        <v>17105</v>
      </c>
    </row>
    <row r="4256" spans="1:10" x14ac:dyDescent="0.25">
      <c r="A4256" s="22" t="s">
        <v>1432</v>
      </c>
      <c r="B4256" s="17"/>
      <c r="C4256" s="19">
        <v>2014</v>
      </c>
      <c r="D4256" s="30" t="s">
        <v>1868</v>
      </c>
      <c r="E4256" s="29" t="s">
        <v>1867</v>
      </c>
      <c r="F4256" s="10">
        <v>474057.5</v>
      </c>
      <c r="G4256" s="10">
        <v>101141.6</v>
      </c>
      <c r="H4256" s="11" t="s">
        <v>147</v>
      </c>
      <c r="I4256" s="29" t="s">
        <v>1867</v>
      </c>
      <c r="J4256" s="28">
        <v>18397.5</v>
      </c>
    </row>
    <row r="4257" spans="1:10" x14ac:dyDescent="0.25">
      <c r="A4257"/>
      <c r="B4257" s="17"/>
      <c r="C4257" s="19">
        <v>2015</v>
      </c>
      <c r="D4257" s="30" t="s">
        <v>1868</v>
      </c>
      <c r="E4257" s="33" t="s">
        <v>1867</v>
      </c>
      <c r="F4257" s="10">
        <v>463990.29999999993</v>
      </c>
      <c r="G4257" s="10">
        <v>88832.9</v>
      </c>
      <c r="H4257" s="11" t="s">
        <v>147</v>
      </c>
      <c r="I4257" s="33" t="s">
        <v>1867</v>
      </c>
      <c r="J4257" s="28">
        <v>9896.5</v>
      </c>
    </row>
    <row r="4258" spans="1:10" x14ac:dyDescent="0.25">
      <c r="A4258"/>
      <c r="B4258" s="17"/>
      <c r="C4258" s="19">
        <v>2016</v>
      </c>
      <c r="D4258" s="30" t="s">
        <v>1868</v>
      </c>
      <c r="E4258" s="10">
        <v>264257.3</v>
      </c>
      <c r="F4258" s="10">
        <v>868424.8</v>
      </c>
      <c r="G4258" s="10">
        <v>111284.3</v>
      </c>
      <c r="H4258" s="11" t="s">
        <v>147</v>
      </c>
      <c r="I4258" s="33" t="s">
        <v>1867</v>
      </c>
      <c r="J4258" s="33" t="s">
        <v>1867</v>
      </c>
    </row>
    <row r="4259" spans="1:10" x14ac:dyDescent="0.25">
      <c r="A4259"/>
      <c r="B4259" s="17"/>
      <c r="C4259" s="19">
        <v>2017</v>
      </c>
      <c r="D4259" s="30" t="s">
        <v>1868</v>
      </c>
      <c r="E4259" s="33" t="s">
        <v>1867</v>
      </c>
      <c r="F4259" s="10">
        <v>720645.2</v>
      </c>
      <c r="G4259" s="10">
        <v>156109.29999999999</v>
      </c>
      <c r="H4259" s="11" t="s">
        <v>147</v>
      </c>
      <c r="I4259" s="33" t="s">
        <v>1867</v>
      </c>
      <c r="J4259" s="33" t="s">
        <v>1867</v>
      </c>
    </row>
    <row r="4260" spans="1:10" x14ac:dyDescent="0.25">
      <c r="A4260"/>
      <c r="B4260" s="17"/>
      <c r="C4260" s="19">
        <v>2018</v>
      </c>
      <c r="D4260" s="30" t="s">
        <v>1868</v>
      </c>
      <c r="E4260" s="30" t="s">
        <v>1867</v>
      </c>
      <c r="F4260" s="10">
        <v>837518.2</v>
      </c>
      <c r="G4260" s="30" t="s">
        <v>1867</v>
      </c>
      <c r="H4260" s="11" t="s">
        <v>147</v>
      </c>
      <c r="I4260" s="30" t="s">
        <v>1867</v>
      </c>
      <c r="J4260" s="30" t="s">
        <v>1867</v>
      </c>
    </row>
    <row r="4261" spans="1:10" x14ac:dyDescent="0.25">
      <c r="A4261" s="22" t="s">
        <v>1435</v>
      </c>
      <c r="B4261" s="17" t="s">
        <v>1436</v>
      </c>
      <c r="C4261" s="19">
        <v>2013</v>
      </c>
      <c r="D4261" s="30" t="s">
        <v>1868</v>
      </c>
      <c r="E4261" s="10">
        <v>627530.19999999995</v>
      </c>
      <c r="F4261" s="10">
        <v>300787.69999999995</v>
      </c>
      <c r="G4261" s="10">
        <v>100884.6</v>
      </c>
      <c r="H4261" s="11" t="s">
        <v>147</v>
      </c>
      <c r="I4261" s="28">
        <v>80919</v>
      </c>
      <c r="J4261" s="28">
        <v>76744.7</v>
      </c>
    </row>
    <row r="4262" spans="1:10" x14ac:dyDescent="0.25">
      <c r="A4262"/>
      <c r="B4262" s="17"/>
      <c r="C4262" s="19">
        <v>2014</v>
      </c>
      <c r="D4262" s="30" t="s">
        <v>1868</v>
      </c>
      <c r="E4262" s="10">
        <v>719739</v>
      </c>
      <c r="F4262" s="10">
        <v>244548</v>
      </c>
      <c r="G4262" s="10">
        <v>85096.5</v>
      </c>
      <c r="H4262" s="11" t="s">
        <v>147</v>
      </c>
      <c r="I4262" s="28">
        <v>68825.3</v>
      </c>
      <c r="J4262" s="28">
        <v>68344.2</v>
      </c>
    </row>
    <row r="4263" spans="1:10" x14ac:dyDescent="0.25">
      <c r="A4263"/>
      <c r="B4263" s="17"/>
      <c r="C4263" s="19">
        <v>2015</v>
      </c>
      <c r="D4263" s="30" t="s">
        <v>1868</v>
      </c>
      <c r="E4263" s="10">
        <v>964850.7</v>
      </c>
      <c r="F4263" s="10">
        <v>270395</v>
      </c>
      <c r="G4263" s="10">
        <v>93279.1</v>
      </c>
      <c r="H4263" s="11" t="s">
        <v>147</v>
      </c>
      <c r="I4263" s="28">
        <v>83404.5</v>
      </c>
      <c r="J4263" s="28">
        <v>83404.5</v>
      </c>
    </row>
    <row r="4264" spans="1:10" x14ac:dyDescent="0.25">
      <c r="A4264"/>
      <c r="B4264" s="17"/>
      <c r="C4264" s="19">
        <v>2016</v>
      </c>
      <c r="D4264" s="30" t="s">
        <v>1868</v>
      </c>
      <c r="E4264" s="10">
        <v>1012975.3</v>
      </c>
      <c r="F4264" s="10">
        <v>590450</v>
      </c>
      <c r="G4264" s="10">
        <v>160803.19999999998</v>
      </c>
      <c r="H4264" s="11" t="s">
        <v>147</v>
      </c>
      <c r="I4264" s="28">
        <v>139454.9</v>
      </c>
      <c r="J4264" s="28">
        <v>138473.29999999999</v>
      </c>
    </row>
    <row r="4265" spans="1:10" x14ac:dyDescent="0.25">
      <c r="A4265"/>
      <c r="B4265" s="17"/>
      <c r="C4265" s="19">
        <v>2017</v>
      </c>
      <c r="D4265" s="30" t="s">
        <v>1868</v>
      </c>
      <c r="E4265" s="10">
        <v>1528264</v>
      </c>
      <c r="F4265" s="10">
        <v>490321.69999999995</v>
      </c>
      <c r="G4265" s="10">
        <v>191239.9</v>
      </c>
      <c r="H4265" s="11" t="s">
        <v>147</v>
      </c>
      <c r="I4265" s="28">
        <v>182556.4</v>
      </c>
      <c r="J4265" s="28">
        <v>170698.1</v>
      </c>
    </row>
    <row r="4266" spans="1:10" x14ac:dyDescent="0.25">
      <c r="A4266"/>
      <c r="B4266" s="17"/>
      <c r="C4266" s="19">
        <v>2018</v>
      </c>
      <c r="D4266" s="30" t="s">
        <v>1868</v>
      </c>
      <c r="E4266" s="10">
        <v>2550894.5</v>
      </c>
      <c r="F4266" s="10">
        <v>592606.80000000005</v>
      </c>
      <c r="G4266" s="10">
        <v>201638.3</v>
      </c>
      <c r="H4266" s="11" t="s">
        <v>147</v>
      </c>
      <c r="I4266" s="28">
        <v>185190.1</v>
      </c>
      <c r="J4266" s="28">
        <v>164392.5</v>
      </c>
    </row>
    <row r="4267" spans="1:10" x14ac:dyDescent="0.25">
      <c r="A4267" s="21" t="s">
        <v>1437</v>
      </c>
      <c r="B4267" s="17" t="s">
        <v>1438</v>
      </c>
      <c r="C4267" s="19">
        <v>2013</v>
      </c>
      <c r="D4267" s="30" t="s">
        <v>1868</v>
      </c>
      <c r="E4267" s="34" t="s">
        <v>1867</v>
      </c>
      <c r="F4267" s="10">
        <v>83762.2</v>
      </c>
      <c r="G4267" s="10">
        <v>78491.3</v>
      </c>
      <c r="H4267" s="11" t="s">
        <v>147</v>
      </c>
      <c r="I4267" s="28">
        <v>20151.3</v>
      </c>
      <c r="J4267" s="28">
        <v>19281.7</v>
      </c>
    </row>
    <row r="4268" spans="1:10" x14ac:dyDescent="0.25">
      <c r="A4268"/>
      <c r="B4268" s="17"/>
      <c r="C4268" s="19">
        <v>2014</v>
      </c>
      <c r="D4268" s="30" t="s">
        <v>1868</v>
      </c>
      <c r="E4268" s="29" t="s">
        <v>1867</v>
      </c>
      <c r="F4268" s="10">
        <v>179131.09999999998</v>
      </c>
      <c r="G4268" s="10">
        <v>177710.7</v>
      </c>
      <c r="H4268" s="11" t="s">
        <v>147</v>
      </c>
      <c r="I4268" s="29" t="s">
        <v>1867</v>
      </c>
      <c r="J4268" s="28">
        <v>19762.2</v>
      </c>
    </row>
    <row r="4269" spans="1:10" x14ac:dyDescent="0.25">
      <c r="A4269"/>
      <c r="B4269" s="17"/>
      <c r="C4269" s="19">
        <v>2015</v>
      </c>
      <c r="D4269" s="30" t="s">
        <v>1868</v>
      </c>
      <c r="E4269" s="33" t="s">
        <v>1867</v>
      </c>
      <c r="F4269" s="10">
        <v>70078.7</v>
      </c>
      <c r="G4269" s="10">
        <v>69018.899999999994</v>
      </c>
      <c r="H4269" s="11" t="s">
        <v>147</v>
      </c>
      <c r="I4269" s="33" t="s">
        <v>1867</v>
      </c>
      <c r="J4269" s="28">
        <v>18795.7</v>
      </c>
    </row>
    <row r="4270" spans="1:10" x14ac:dyDescent="0.25">
      <c r="A4270"/>
      <c r="B4270" s="17"/>
      <c r="C4270" s="19">
        <v>2016</v>
      </c>
      <c r="D4270" s="30" t="s">
        <v>1868</v>
      </c>
      <c r="E4270" s="10">
        <v>11611.4</v>
      </c>
      <c r="F4270" s="10">
        <v>133910.9</v>
      </c>
      <c r="G4270" s="10">
        <v>133485.79999999999</v>
      </c>
      <c r="H4270" s="11" t="s">
        <v>147</v>
      </c>
      <c r="I4270" s="33" t="s">
        <v>1867</v>
      </c>
      <c r="J4270" s="28">
        <v>36902.6</v>
      </c>
    </row>
    <row r="4271" spans="1:10" x14ac:dyDescent="0.25">
      <c r="A4271"/>
      <c r="B4271" s="17"/>
      <c r="C4271" s="19">
        <v>2017</v>
      </c>
      <c r="D4271" s="30" t="s">
        <v>1868</v>
      </c>
      <c r="E4271" s="33" t="s">
        <v>1867</v>
      </c>
      <c r="F4271" s="10">
        <v>151454.70000000001</v>
      </c>
      <c r="G4271" s="10">
        <v>149274.20000000001</v>
      </c>
      <c r="H4271" s="11" t="s">
        <v>147</v>
      </c>
      <c r="I4271" s="33" t="s">
        <v>1867</v>
      </c>
      <c r="J4271" s="28">
        <v>58054.3</v>
      </c>
    </row>
    <row r="4272" spans="1:10" x14ac:dyDescent="0.25">
      <c r="A4272"/>
      <c r="B4272" s="17"/>
      <c r="C4272" s="19">
        <v>2018</v>
      </c>
      <c r="D4272" s="30" t="s">
        <v>1868</v>
      </c>
      <c r="E4272" s="30" t="s">
        <v>1868</v>
      </c>
      <c r="F4272" s="10">
        <v>207205.5</v>
      </c>
      <c r="G4272" s="10">
        <v>205702.2</v>
      </c>
      <c r="H4272" s="11" t="s">
        <v>147</v>
      </c>
      <c r="I4272" s="28">
        <v>89277.3</v>
      </c>
      <c r="J4272" s="28">
        <v>89277.3</v>
      </c>
    </row>
    <row r="4273" spans="1:10" x14ac:dyDescent="0.25">
      <c r="A4273" s="22" t="s">
        <v>1437</v>
      </c>
      <c r="B4273" s="17" t="s">
        <v>1439</v>
      </c>
      <c r="C4273" s="19">
        <v>2013</v>
      </c>
      <c r="D4273" s="30" t="s">
        <v>1868</v>
      </c>
      <c r="E4273" s="34" t="s">
        <v>1867</v>
      </c>
      <c r="F4273" s="10">
        <v>83762.2</v>
      </c>
      <c r="G4273" s="10">
        <v>78491.3</v>
      </c>
      <c r="H4273" s="11" t="s">
        <v>147</v>
      </c>
      <c r="I4273" s="28">
        <v>20151.3</v>
      </c>
      <c r="J4273" s="28">
        <v>19281.7</v>
      </c>
    </row>
    <row r="4274" spans="1:10" x14ac:dyDescent="0.25">
      <c r="A4274"/>
      <c r="B4274" s="17"/>
      <c r="C4274" s="19">
        <v>2014</v>
      </c>
      <c r="D4274" s="30" t="s">
        <v>1868</v>
      </c>
      <c r="E4274" s="29" t="s">
        <v>1867</v>
      </c>
      <c r="F4274" s="10">
        <v>179131.09999999998</v>
      </c>
      <c r="G4274" s="10">
        <v>177710.7</v>
      </c>
      <c r="H4274" s="11" t="s">
        <v>147</v>
      </c>
      <c r="I4274" s="29" t="s">
        <v>1867</v>
      </c>
      <c r="J4274" s="28">
        <v>19762.2</v>
      </c>
    </row>
    <row r="4275" spans="1:10" x14ac:dyDescent="0.25">
      <c r="A4275"/>
      <c r="B4275" s="17"/>
      <c r="C4275" s="19">
        <v>2015</v>
      </c>
      <c r="D4275" s="30" t="s">
        <v>1868</v>
      </c>
      <c r="E4275" s="33" t="s">
        <v>1867</v>
      </c>
      <c r="F4275" s="10">
        <v>70078.7</v>
      </c>
      <c r="G4275" s="10">
        <v>69018.899999999994</v>
      </c>
      <c r="H4275" s="11" t="s">
        <v>147</v>
      </c>
      <c r="I4275" s="33" t="s">
        <v>1867</v>
      </c>
      <c r="J4275" s="28">
        <v>18795.7</v>
      </c>
    </row>
    <row r="4276" spans="1:10" x14ac:dyDescent="0.25">
      <c r="A4276"/>
      <c r="B4276" s="17"/>
      <c r="C4276" s="19">
        <v>2016</v>
      </c>
      <c r="D4276" s="30" t="s">
        <v>1868</v>
      </c>
      <c r="E4276" s="10">
        <v>11611.4</v>
      </c>
      <c r="F4276" s="10">
        <v>133910.9</v>
      </c>
      <c r="G4276" s="10">
        <v>133485.79999999999</v>
      </c>
      <c r="H4276" s="11" t="s">
        <v>147</v>
      </c>
      <c r="I4276" s="33" t="s">
        <v>1867</v>
      </c>
      <c r="J4276" s="28">
        <v>36902.6</v>
      </c>
    </row>
    <row r="4277" spans="1:10" x14ac:dyDescent="0.25">
      <c r="A4277"/>
      <c r="B4277" s="17"/>
      <c r="C4277" s="19">
        <v>2017</v>
      </c>
      <c r="D4277" s="30" t="s">
        <v>1868</v>
      </c>
      <c r="E4277" s="33" t="s">
        <v>1867</v>
      </c>
      <c r="F4277" s="10">
        <v>151454.70000000001</v>
      </c>
      <c r="G4277" s="10">
        <v>149274.20000000001</v>
      </c>
      <c r="H4277" s="11" t="s">
        <v>147</v>
      </c>
      <c r="I4277" s="33" t="s">
        <v>1867</v>
      </c>
      <c r="J4277" s="28">
        <v>58054.3</v>
      </c>
    </row>
    <row r="4278" spans="1:10" x14ac:dyDescent="0.25">
      <c r="A4278"/>
      <c r="B4278" s="17"/>
      <c r="C4278" s="19">
        <v>2018</v>
      </c>
      <c r="D4278" s="30" t="s">
        <v>1868</v>
      </c>
      <c r="E4278" s="30" t="s">
        <v>1868</v>
      </c>
      <c r="F4278" s="10">
        <v>207205.5</v>
      </c>
      <c r="G4278" s="10">
        <v>205702.2</v>
      </c>
      <c r="H4278" s="11" t="s">
        <v>147</v>
      </c>
      <c r="I4278" s="28">
        <v>89277.3</v>
      </c>
      <c r="J4278" s="28">
        <v>89277.3</v>
      </c>
    </row>
    <row r="4279" spans="1:10" x14ac:dyDescent="0.25">
      <c r="A4279" s="20" t="s">
        <v>114</v>
      </c>
      <c r="B4279" s="17" t="s">
        <v>1440</v>
      </c>
      <c r="C4279" s="19">
        <v>2013</v>
      </c>
      <c r="D4279" s="10">
        <v>1757045.2</v>
      </c>
      <c r="E4279" s="10">
        <v>3685680.5</v>
      </c>
      <c r="F4279" s="10">
        <v>1629223.3999999929</v>
      </c>
      <c r="G4279" s="10">
        <v>420557</v>
      </c>
      <c r="H4279" s="11" t="s">
        <v>147</v>
      </c>
      <c r="I4279" s="28">
        <v>54414.400000000001</v>
      </c>
      <c r="J4279" s="28">
        <v>52473.599999999999</v>
      </c>
    </row>
    <row r="4280" spans="1:10" x14ac:dyDescent="0.25">
      <c r="A4280"/>
      <c r="B4280" s="17"/>
      <c r="C4280" s="19">
        <v>2014</v>
      </c>
      <c r="D4280" s="30" t="s">
        <v>1868</v>
      </c>
      <c r="E4280" s="10">
        <v>5543555.5</v>
      </c>
      <c r="F4280" s="10">
        <v>1625969.9000000001</v>
      </c>
      <c r="G4280" s="10">
        <v>707819.4</v>
      </c>
      <c r="H4280" s="11" t="s">
        <v>147</v>
      </c>
      <c r="I4280" s="28">
        <v>51817.599999999999</v>
      </c>
      <c r="J4280" s="28">
        <v>49381.599999999999</v>
      </c>
    </row>
    <row r="4281" spans="1:10" x14ac:dyDescent="0.25">
      <c r="A4281"/>
      <c r="B4281" s="17"/>
      <c r="C4281" s="19">
        <v>2015</v>
      </c>
      <c r="D4281" s="33" t="s">
        <v>1867</v>
      </c>
      <c r="E4281" s="33" t="s">
        <v>1867</v>
      </c>
      <c r="F4281" s="10">
        <v>953615.1</v>
      </c>
      <c r="G4281" s="10">
        <v>269181.59999999998</v>
      </c>
      <c r="H4281" s="11" t="s">
        <v>147</v>
      </c>
      <c r="I4281" s="28">
        <v>64294.2</v>
      </c>
      <c r="J4281" s="28">
        <v>64294.2</v>
      </c>
    </row>
    <row r="4282" spans="1:10" x14ac:dyDescent="0.25">
      <c r="A4282"/>
      <c r="B4282" s="17"/>
      <c r="C4282" s="19">
        <v>2016</v>
      </c>
      <c r="D4282" s="33" t="s">
        <v>1867</v>
      </c>
      <c r="E4282" s="10">
        <v>3947577.6</v>
      </c>
      <c r="F4282" s="10">
        <v>1728575.8</v>
      </c>
      <c r="G4282" s="10">
        <v>642878.70000000007</v>
      </c>
      <c r="H4282" s="11" t="s">
        <v>147</v>
      </c>
      <c r="I4282" s="28">
        <v>98664.8</v>
      </c>
      <c r="J4282" s="28">
        <v>98664.8</v>
      </c>
    </row>
    <row r="4283" spans="1:10" x14ac:dyDescent="0.25">
      <c r="A4283"/>
      <c r="B4283" s="17"/>
      <c r="C4283" s="19">
        <v>2017</v>
      </c>
      <c r="D4283" s="33" t="s">
        <v>1867</v>
      </c>
      <c r="E4283" s="33" t="s">
        <v>1867</v>
      </c>
      <c r="F4283" s="10">
        <v>1954528.5999999999</v>
      </c>
      <c r="G4283" s="10">
        <v>699864.79999999993</v>
      </c>
      <c r="H4283" s="11" t="s">
        <v>147</v>
      </c>
      <c r="I4283" s="28">
        <v>117079.2</v>
      </c>
      <c r="J4283" s="28">
        <v>117079.2</v>
      </c>
    </row>
    <row r="4284" spans="1:10" x14ac:dyDescent="0.25">
      <c r="A4284"/>
      <c r="B4284" s="17"/>
      <c r="C4284" s="19">
        <v>2018</v>
      </c>
      <c r="D4284" s="30" t="s">
        <v>1867</v>
      </c>
      <c r="E4284" s="30" t="s">
        <v>1867</v>
      </c>
      <c r="F4284" s="10">
        <v>2647849.5</v>
      </c>
      <c r="G4284" s="10">
        <v>892972.9</v>
      </c>
      <c r="H4284" s="11" t="s">
        <v>147</v>
      </c>
      <c r="I4284" s="28">
        <v>152193</v>
      </c>
      <c r="J4284" s="28">
        <v>152193</v>
      </c>
    </row>
    <row r="4285" spans="1:10" x14ac:dyDescent="0.25">
      <c r="A4285" s="21" t="s">
        <v>1441</v>
      </c>
      <c r="B4285" s="17" t="s">
        <v>1442</v>
      </c>
      <c r="C4285" s="19">
        <v>2013</v>
      </c>
      <c r="D4285" s="30" t="s">
        <v>1868</v>
      </c>
      <c r="E4285" s="30" t="s">
        <v>1868</v>
      </c>
      <c r="F4285" s="10">
        <v>224117.4</v>
      </c>
      <c r="G4285" s="10">
        <v>88654.2</v>
      </c>
      <c r="H4285" s="11" t="s">
        <v>147</v>
      </c>
      <c r="I4285" s="28">
        <v>5748.8</v>
      </c>
      <c r="J4285" s="28">
        <v>5748.8</v>
      </c>
    </row>
    <row r="4286" spans="1:10" x14ac:dyDescent="0.25">
      <c r="A4286"/>
      <c r="B4286" s="17"/>
      <c r="C4286" s="19">
        <v>2014</v>
      </c>
      <c r="D4286" s="30" t="s">
        <v>1868</v>
      </c>
      <c r="E4286" s="29" t="s">
        <v>1867</v>
      </c>
      <c r="F4286" s="10">
        <v>353629</v>
      </c>
      <c r="G4286" s="10">
        <v>189367.7</v>
      </c>
      <c r="H4286" s="11" t="s">
        <v>147</v>
      </c>
      <c r="I4286" s="29" t="s">
        <v>1867</v>
      </c>
      <c r="J4286" s="28">
        <v>7835</v>
      </c>
    </row>
    <row r="4287" spans="1:10" x14ac:dyDescent="0.25">
      <c r="A4287"/>
      <c r="B4287" s="17"/>
      <c r="C4287" s="19">
        <v>2015</v>
      </c>
      <c r="D4287" s="30" t="s">
        <v>1868</v>
      </c>
      <c r="E4287" s="30" t="s">
        <v>1868</v>
      </c>
      <c r="F4287" s="10">
        <v>305466.10000000003</v>
      </c>
      <c r="G4287" s="10">
        <v>135929.1</v>
      </c>
      <c r="H4287" s="11" t="s">
        <v>147</v>
      </c>
      <c r="I4287" s="28">
        <v>15719.7</v>
      </c>
      <c r="J4287" s="28">
        <v>15719.7</v>
      </c>
    </row>
    <row r="4288" spans="1:10" x14ac:dyDescent="0.25">
      <c r="A4288"/>
      <c r="B4288" s="17"/>
      <c r="C4288" s="19">
        <v>2016</v>
      </c>
      <c r="D4288" s="30" t="s">
        <v>1868</v>
      </c>
      <c r="E4288" s="10">
        <v>13121.7</v>
      </c>
      <c r="F4288" s="10">
        <v>371637.5</v>
      </c>
      <c r="G4288" s="10">
        <v>141623.1</v>
      </c>
      <c r="H4288" s="11" t="s">
        <v>147</v>
      </c>
      <c r="I4288" s="33" t="s">
        <v>1867</v>
      </c>
      <c r="J4288" s="28">
        <v>17698.2</v>
      </c>
    </row>
    <row r="4289" spans="1:10" x14ac:dyDescent="0.25">
      <c r="A4289"/>
      <c r="B4289" s="17"/>
      <c r="C4289" s="19">
        <v>2017</v>
      </c>
      <c r="D4289" s="30" t="s">
        <v>1868</v>
      </c>
      <c r="E4289" s="30" t="s">
        <v>1868</v>
      </c>
      <c r="F4289" s="10">
        <v>369371.5</v>
      </c>
      <c r="G4289" s="10">
        <v>130403.9</v>
      </c>
      <c r="H4289" s="11" t="s">
        <v>147</v>
      </c>
      <c r="I4289" s="28">
        <v>20011.2</v>
      </c>
      <c r="J4289" s="28">
        <v>20011.2</v>
      </c>
    </row>
    <row r="4290" spans="1:10" x14ac:dyDescent="0.25">
      <c r="A4290"/>
      <c r="B4290" s="17"/>
      <c r="C4290" s="19">
        <v>2018</v>
      </c>
      <c r="D4290" s="30" t="s">
        <v>1868</v>
      </c>
      <c r="E4290" s="30" t="s">
        <v>1868</v>
      </c>
      <c r="F4290" s="10">
        <v>363238.30000000005</v>
      </c>
      <c r="G4290" s="10">
        <v>150519</v>
      </c>
      <c r="H4290" s="11" t="s">
        <v>147</v>
      </c>
      <c r="I4290" s="28">
        <v>30688.400000000001</v>
      </c>
      <c r="J4290" s="28">
        <v>30688.400000000001</v>
      </c>
    </row>
    <row r="4291" spans="1:10" x14ac:dyDescent="0.25">
      <c r="A4291" s="22" t="s">
        <v>1441</v>
      </c>
      <c r="B4291" s="17" t="s">
        <v>1443</v>
      </c>
      <c r="C4291" s="19">
        <v>2013</v>
      </c>
      <c r="D4291" s="30" t="s">
        <v>1868</v>
      </c>
      <c r="E4291" s="30" t="s">
        <v>1868</v>
      </c>
      <c r="F4291" s="10">
        <v>224117.4</v>
      </c>
      <c r="G4291" s="10">
        <v>88654.2</v>
      </c>
      <c r="H4291" s="11" t="s">
        <v>147</v>
      </c>
      <c r="I4291" s="28">
        <v>5748.8</v>
      </c>
      <c r="J4291" s="28">
        <v>5748.8</v>
      </c>
    </row>
    <row r="4292" spans="1:10" x14ac:dyDescent="0.25">
      <c r="A4292"/>
      <c r="B4292" s="17"/>
      <c r="C4292" s="19">
        <v>2014</v>
      </c>
      <c r="D4292" s="30" t="s">
        <v>1868</v>
      </c>
      <c r="E4292" s="29" t="s">
        <v>1867</v>
      </c>
      <c r="F4292" s="10">
        <v>353629</v>
      </c>
      <c r="G4292" s="10">
        <v>189367.7</v>
      </c>
      <c r="H4292" s="11" t="s">
        <v>147</v>
      </c>
      <c r="I4292" s="29" t="s">
        <v>1867</v>
      </c>
      <c r="J4292" s="28">
        <v>7835</v>
      </c>
    </row>
    <row r="4293" spans="1:10" x14ac:dyDescent="0.25">
      <c r="A4293"/>
      <c r="B4293" s="17"/>
      <c r="C4293" s="19">
        <v>2015</v>
      </c>
      <c r="D4293" s="30" t="s">
        <v>1868</v>
      </c>
      <c r="E4293" s="30" t="s">
        <v>1868</v>
      </c>
      <c r="F4293" s="10">
        <v>305466.10000000003</v>
      </c>
      <c r="G4293" s="10">
        <v>135929.1</v>
      </c>
      <c r="H4293" s="11" t="s">
        <v>147</v>
      </c>
      <c r="I4293" s="28">
        <v>15719.7</v>
      </c>
      <c r="J4293" s="28">
        <v>15719.7</v>
      </c>
    </row>
    <row r="4294" spans="1:10" x14ac:dyDescent="0.25">
      <c r="A4294"/>
      <c r="B4294" s="17"/>
      <c r="C4294" s="19">
        <v>2016</v>
      </c>
      <c r="D4294" s="30" t="s">
        <v>1868</v>
      </c>
      <c r="E4294" s="10">
        <v>13121.7</v>
      </c>
      <c r="F4294" s="10">
        <v>371637.5</v>
      </c>
      <c r="G4294" s="10">
        <v>141623.1</v>
      </c>
      <c r="H4294" s="11" t="s">
        <v>147</v>
      </c>
      <c r="I4294" s="33" t="s">
        <v>1867</v>
      </c>
      <c r="J4294" s="28">
        <v>17698.2</v>
      </c>
    </row>
    <row r="4295" spans="1:10" x14ac:dyDescent="0.25">
      <c r="A4295"/>
      <c r="B4295" s="17"/>
      <c r="C4295" s="19">
        <v>2017</v>
      </c>
      <c r="D4295" s="30" t="s">
        <v>1868</v>
      </c>
      <c r="E4295" s="30" t="s">
        <v>1868</v>
      </c>
      <c r="F4295" s="10">
        <v>369371.5</v>
      </c>
      <c r="G4295" s="10">
        <v>130403.9</v>
      </c>
      <c r="H4295" s="11" t="s">
        <v>147</v>
      </c>
      <c r="I4295" s="28">
        <v>20011.2</v>
      </c>
      <c r="J4295" s="28">
        <v>20011.2</v>
      </c>
    </row>
    <row r="4296" spans="1:10" x14ac:dyDescent="0.25">
      <c r="A4296"/>
      <c r="B4296" s="17"/>
      <c r="C4296" s="19">
        <v>2018</v>
      </c>
      <c r="D4296" s="30" t="s">
        <v>1868</v>
      </c>
      <c r="E4296" s="30" t="s">
        <v>1868</v>
      </c>
      <c r="F4296" s="10">
        <v>363238.30000000005</v>
      </c>
      <c r="G4296" s="10">
        <v>150519</v>
      </c>
      <c r="H4296" s="11" t="s">
        <v>147</v>
      </c>
      <c r="I4296" s="28">
        <v>30688.400000000001</v>
      </c>
      <c r="J4296" s="28">
        <v>30688.400000000001</v>
      </c>
    </row>
    <row r="4297" spans="1:10" x14ac:dyDescent="0.25">
      <c r="A4297" s="21" t="s">
        <v>1444</v>
      </c>
      <c r="B4297" s="17" t="s">
        <v>1445</v>
      </c>
      <c r="C4297" s="19">
        <v>2013</v>
      </c>
      <c r="D4297" s="10">
        <v>1757045.2000000002</v>
      </c>
      <c r="E4297" s="10">
        <v>3685680.5</v>
      </c>
      <c r="F4297" s="10">
        <v>1405106</v>
      </c>
      <c r="G4297" s="10">
        <v>331902.8</v>
      </c>
      <c r="H4297" s="11" t="s">
        <v>147</v>
      </c>
      <c r="I4297" s="28">
        <v>48665.599999999999</v>
      </c>
      <c r="J4297" s="28">
        <v>46724.800000000003</v>
      </c>
    </row>
    <row r="4298" spans="1:10" x14ac:dyDescent="0.25">
      <c r="A4298"/>
      <c r="B4298" s="17"/>
      <c r="C4298" s="19">
        <v>2014</v>
      </c>
      <c r="D4298" s="30" t="s">
        <v>1868</v>
      </c>
      <c r="E4298" s="29" t="s">
        <v>1867</v>
      </c>
      <c r="F4298" s="10">
        <v>1272340.8999999999</v>
      </c>
      <c r="G4298" s="10">
        <v>518451.69999999995</v>
      </c>
      <c r="H4298" s="11" t="s">
        <v>147</v>
      </c>
      <c r="I4298" s="29" t="s">
        <v>1867</v>
      </c>
      <c r="J4298" s="28">
        <v>41546.6</v>
      </c>
    </row>
    <row r="4299" spans="1:10" x14ac:dyDescent="0.25">
      <c r="A4299"/>
      <c r="B4299" s="17"/>
      <c r="C4299" s="19">
        <v>2015</v>
      </c>
      <c r="D4299" s="33" t="s">
        <v>1867</v>
      </c>
      <c r="E4299" s="33" t="s">
        <v>1867</v>
      </c>
      <c r="F4299" s="10">
        <v>648149</v>
      </c>
      <c r="G4299" s="10">
        <v>133252.5</v>
      </c>
      <c r="H4299" s="11" t="s">
        <v>147</v>
      </c>
      <c r="I4299" s="28">
        <v>48574.5</v>
      </c>
      <c r="J4299" s="28">
        <v>48574.5</v>
      </c>
    </row>
    <row r="4300" spans="1:10" x14ac:dyDescent="0.25">
      <c r="A4300"/>
      <c r="B4300" s="17"/>
      <c r="C4300" s="19">
        <v>2016</v>
      </c>
      <c r="D4300" s="33" t="s">
        <v>1867</v>
      </c>
      <c r="E4300" s="10">
        <v>3934455.9</v>
      </c>
      <c r="F4300" s="10">
        <v>1356938.3</v>
      </c>
      <c r="G4300" s="10">
        <v>501255.6</v>
      </c>
      <c r="H4300" s="11" t="s">
        <v>147</v>
      </c>
      <c r="I4300" s="33" t="s">
        <v>1867</v>
      </c>
      <c r="J4300" s="28">
        <v>80966.600000000006</v>
      </c>
    </row>
    <row r="4301" spans="1:10" x14ac:dyDescent="0.25">
      <c r="A4301"/>
      <c r="B4301" s="17"/>
      <c r="C4301" s="19">
        <v>2017</v>
      </c>
      <c r="D4301" s="33" t="s">
        <v>1867</v>
      </c>
      <c r="E4301" s="33" t="s">
        <v>1867</v>
      </c>
      <c r="F4301" s="10">
        <v>1585157.1</v>
      </c>
      <c r="G4301" s="10">
        <v>569460.9</v>
      </c>
      <c r="H4301" s="11" t="s">
        <v>147</v>
      </c>
      <c r="I4301" s="28">
        <v>97068</v>
      </c>
      <c r="J4301" s="28">
        <v>97068</v>
      </c>
    </row>
    <row r="4302" spans="1:10" x14ac:dyDescent="0.25">
      <c r="A4302"/>
      <c r="B4302" s="17"/>
      <c r="C4302" s="19">
        <v>2018</v>
      </c>
      <c r="D4302" s="30" t="s">
        <v>1867</v>
      </c>
      <c r="E4302" s="30" t="s">
        <v>1867</v>
      </c>
      <c r="F4302" s="10">
        <v>2284611.2000000002</v>
      </c>
      <c r="G4302" s="10">
        <v>742453.9</v>
      </c>
      <c r="H4302" s="11" t="s">
        <v>147</v>
      </c>
      <c r="I4302" s="28">
        <v>121504.6</v>
      </c>
      <c r="J4302" s="28">
        <v>121504.6</v>
      </c>
    </row>
    <row r="4303" spans="1:10" x14ac:dyDescent="0.25">
      <c r="A4303" s="22" t="s">
        <v>1444</v>
      </c>
      <c r="B4303" s="17" t="s">
        <v>1446</v>
      </c>
      <c r="C4303" s="19">
        <v>2013</v>
      </c>
      <c r="D4303" s="10">
        <v>1757045.2000000002</v>
      </c>
      <c r="E4303" s="10">
        <v>3685680.5</v>
      </c>
      <c r="F4303" s="10">
        <v>1405106</v>
      </c>
      <c r="G4303" s="10">
        <v>331902.8</v>
      </c>
      <c r="H4303" s="11" t="s">
        <v>147</v>
      </c>
      <c r="I4303" s="28">
        <v>48665.599999999999</v>
      </c>
      <c r="J4303" s="28">
        <v>46724.800000000003</v>
      </c>
    </row>
    <row r="4304" spans="1:10" x14ac:dyDescent="0.25">
      <c r="A4304"/>
      <c r="B4304" s="17"/>
      <c r="C4304" s="19">
        <v>2014</v>
      </c>
      <c r="D4304" s="30" t="s">
        <v>1868</v>
      </c>
      <c r="E4304" s="29" t="s">
        <v>1867</v>
      </c>
      <c r="F4304" s="10">
        <v>1272340.8999999999</v>
      </c>
      <c r="G4304" s="10">
        <v>518451.69999999995</v>
      </c>
      <c r="H4304" s="11" t="s">
        <v>147</v>
      </c>
      <c r="I4304" s="29" t="s">
        <v>1867</v>
      </c>
      <c r="J4304" s="28">
        <v>41546.6</v>
      </c>
    </row>
    <row r="4305" spans="1:10" x14ac:dyDescent="0.25">
      <c r="A4305"/>
      <c r="B4305" s="17"/>
      <c r="C4305" s="19">
        <v>2015</v>
      </c>
      <c r="D4305" s="33" t="s">
        <v>1867</v>
      </c>
      <c r="E4305" s="33" t="s">
        <v>1867</v>
      </c>
      <c r="F4305" s="10">
        <v>648149</v>
      </c>
      <c r="G4305" s="10">
        <v>133252.5</v>
      </c>
      <c r="H4305" s="11" t="s">
        <v>147</v>
      </c>
      <c r="I4305" s="28">
        <v>48574.5</v>
      </c>
      <c r="J4305" s="28">
        <v>48574.5</v>
      </c>
    </row>
    <row r="4306" spans="1:10" x14ac:dyDescent="0.25">
      <c r="A4306"/>
      <c r="B4306" s="17"/>
      <c r="C4306" s="19">
        <v>2016</v>
      </c>
      <c r="D4306" s="33" t="s">
        <v>1867</v>
      </c>
      <c r="E4306" s="10">
        <v>3934455.9</v>
      </c>
      <c r="F4306" s="10">
        <v>1356938.3</v>
      </c>
      <c r="G4306" s="10">
        <v>501255.6</v>
      </c>
      <c r="H4306" s="11" t="s">
        <v>147</v>
      </c>
      <c r="I4306" s="33" t="s">
        <v>1867</v>
      </c>
      <c r="J4306" s="28">
        <v>80966.600000000006</v>
      </c>
    </row>
    <row r="4307" spans="1:10" x14ac:dyDescent="0.25">
      <c r="A4307"/>
      <c r="B4307" s="17"/>
      <c r="C4307" s="19">
        <v>2017</v>
      </c>
      <c r="D4307" s="33" t="s">
        <v>1867</v>
      </c>
      <c r="E4307" s="33" t="s">
        <v>1867</v>
      </c>
      <c r="F4307" s="10">
        <v>1585157.1</v>
      </c>
      <c r="G4307" s="10">
        <v>569460.9</v>
      </c>
      <c r="H4307" s="11" t="s">
        <v>147</v>
      </c>
      <c r="I4307" s="28">
        <v>97068</v>
      </c>
      <c r="J4307" s="28">
        <v>97068</v>
      </c>
    </row>
    <row r="4308" spans="1:10" x14ac:dyDescent="0.25">
      <c r="A4308"/>
      <c r="B4308" s="17"/>
      <c r="C4308" s="19">
        <v>2018</v>
      </c>
      <c r="D4308" s="30" t="s">
        <v>1867</v>
      </c>
      <c r="E4308" s="30" t="s">
        <v>1867</v>
      </c>
      <c r="F4308" s="10">
        <v>2284611.2000000002</v>
      </c>
      <c r="G4308" s="10">
        <v>742453.9</v>
      </c>
      <c r="H4308" s="11" t="s">
        <v>147</v>
      </c>
      <c r="I4308" s="28">
        <v>121504.6</v>
      </c>
      <c r="J4308" s="28">
        <v>121504.6</v>
      </c>
    </row>
    <row r="4309" spans="1:10" x14ac:dyDescent="0.25">
      <c r="A4309" s="20" t="s">
        <v>115</v>
      </c>
      <c r="B4309" s="17" t="s">
        <v>1447</v>
      </c>
      <c r="C4309" s="19">
        <v>2013</v>
      </c>
      <c r="D4309" s="10">
        <v>35139571.800000004</v>
      </c>
      <c r="E4309" s="34" t="s">
        <v>1867</v>
      </c>
      <c r="F4309" s="34" t="s">
        <v>1867</v>
      </c>
      <c r="G4309" s="10">
        <v>1146951.8</v>
      </c>
      <c r="H4309" s="11" t="s">
        <v>1867</v>
      </c>
      <c r="I4309" s="11" t="s">
        <v>1867</v>
      </c>
      <c r="J4309" s="28">
        <v>218438.2</v>
      </c>
    </row>
    <row r="4310" spans="1:10" x14ac:dyDescent="0.25">
      <c r="A4310"/>
      <c r="B4310" s="17"/>
      <c r="C4310" s="19">
        <v>2014</v>
      </c>
      <c r="D4310" s="10">
        <v>37051618.899999999</v>
      </c>
      <c r="E4310" s="29" t="s">
        <v>1867</v>
      </c>
      <c r="F4310" s="10">
        <v>3227527.5999999996</v>
      </c>
      <c r="G4310" s="10">
        <v>1242900.5</v>
      </c>
      <c r="H4310" s="11" t="s">
        <v>1867</v>
      </c>
      <c r="I4310" s="11" t="s">
        <v>1867</v>
      </c>
      <c r="J4310" s="28">
        <v>270711.7</v>
      </c>
    </row>
    <row r="4311" spans="1:10" x14ac:dyDescent="0.25">
      <c r="A4311"/>
      <c r="B4311" s="17"/>
      <c r="C4311" s="19">
        <v>2015</v>
      </c>
      <c r="D4311" s="33" t="s">
        <v>1867</v>
      </c>
      <c r="E4311" s="33" t="s">
        <v>1867</v>
      </c>
      <c r="F4311" s="10">
        <v>2029285.7999999998</v>
      </c>
      <c r="G4311" s="10">
        <v>997780.8</v>
      </c>
      <c r="H4311" s="11" t="s">
        <v>147</v>
      </c>
      <c r="I4311" s="28">
        <v>569272.6</v>
      </c>
      <c r="J4311" s="28">
        <v>554576.1</v>
      </c>
    </row>
    <row r="4312" spans="1:10" x14ac:dyDescent="0.25">
      <c r="A4312"/>
      <c r="B4312" s="17"/>
      <c r="C4312" s="19">
        <v>2016</v>
      </c>
      <c r="D4312" s="33" t="s">
        <v>1867</v>
      </c>
      <c r="E4312" s="10">
        <v>8053957.2999999998</v>
      </c>
      <c r="F4312" s="10">
        <v>4337523.8</v>
      </c>
      <c r="G4312" s="10">
        <v>2488024.2999999998</v>
      </c>
      <c r="H4312" s="11" t="s">
        <v>147</v>
      </c>
      <c r="I4312" s="28">
        <v>961507.4</v>
      </c>
      <c r="J4312" s="28">
        <v>942942</v>
      </c>
    </row>
    <row r="4313" spans="1:10" x14ac:dyDescent="0.25">
      <c r="A4313"/>
      <c r="B4313" s="17"/>
      <c r="C4313" s="19">
        <v>2017</v>
      </c>
      <c r="D4313" s="33" t="s">
        <v>1867</v>
      </c>
      <c r="E4313" s="33" t="s">
        <v>1867</v>
      </c>
      <c r="F4313" s="10">
        <v>6136705.9000000004</v>
      </c>
      <c r="G4313" s="10">
        <v>3013690.2</v>
      </c>
      <c r="H4313" s="11" t="s">
        <v>147</v>
      </c>
      <c r="I4313" s="28">
        <v>1517919</v>
      </c>
      <c r="J4313" s="28">
        <v>1476251.5</v>
      </c>
    </row>
    <row r="4314" spans="1:10" x14ac:dyDescent="0.25">
      <c r="A4314"/>
      <c r="B4314" s="17"/>
      <c r="C4314" s="19">
        <v>2018</v>
      </c>
      <c r="D4314" s="10">
        <v>44064676.100000001</v>
      </c>
      <c r="E4314" s="10">
        <v>11247808.800000001</v>
      </c>
      <c r="F4314" s="10">
        <v>8722271.0999999996</v>
      </c>
      <c r="G4314" s="10">
        <v>4670676.4000000004</v>
      </c>
      <c r="H4314" s="11" t="s">
        <v>147</v>
      </c>
      <c r="I4314" s="28">
        <v>2218351.4</v>
      </c>
      <c r="J4314" s="28">
        <v>2157938.7000000002</v>
      </c>
    </row>
    <row r="4315" spans="1:10" x14ac:dyDescent="0.25">
      <c r="A4315" s="21" t="s">
        <v>1448</v>
      </c>
      <c r="B4315" s="17" t="s">
        <v>1449</v>
      </c>
      <c r="C4315" s="19">
        <v>2013</v>
      </c>
      <c r="D4315" s="10">
        <v>7831756</v>
      </c>
      <c r="E4315" s="34" t="s">
        <v>1867</v>
      </c>
      <c r="F4315" s="34" t="s">
        <v>1867</v>
      </c>
      <c r="G4315" s="10">
        <v>779512.7</v>
      </c>
      <c r="H4315" s="11" t="s">
        <v>1867</v>
      </c>
      <c r="I4315" s="11" t="s">
        <v>1867</v>
      </c>
      <c r="J4315" s="28">
        <f>136243.3-0.1</f>
        <v>136243.19999999998</v>
      </c>
    </row>
    <row r="4316" spans="1:10" x14ac:dyDescent="0.25">
      <c r="A4316"/>
      <c r="B4316" s="17"/>
      <c r="C4316" s="19">
        <v>2014</v>
      </c>
      <c r="D4316" s="29" t="s">
        <v>1867</v>
      </c>
      <c r="E4316" s="10">
        <v>3549475.7</v>
      </c>
      <c r="F4316" s="10">
        <v>2582559.7000000002</v>
      </c>
      <c r="G4316" s="10">
        <v>869595.7</v>
      </c>
      <c r="H4316" s="11" t="s">
        <v>1867</v>
      </c>
      <c r="I4316" s="11" t="s">
        <v>1867</v>
      </c>
      <c r="J4316" s="28">
        <v>166812.6</v>
      </c>
    </row>
    <row r="4317" spans="1:10" x14ac:dyDescent="0.25">
      <c r="A4317"/>
      <c r="B4317" s="17"/>
      <c r="C4317" s="19">
        <v>2015</v>
      </c>
      <c r="D4317" s="33" t="s">
        <v>1867</v>
      </c>
      <c r="E4317" s="33" t="s">
        <v>1867</v>
      </c>
      <c r="F4317" s="10">
        <v>1497560</v>
      </c>
      <c r="G4317" s="10">
        <v>618603.19999999995</v>
      </c>
      <c r="H4317" s="11" t="s">
        <v>147</v>
      </c>
      <c r="I4317" s="28">
        <v>380981.1</v>
      </c>
      <c r="J4317" s="28">
        <v>377689</v>
      </c>
    </row>
    <row r="4318" spans="1:10" x14ac:dyDescent="0.25">
      <c r="A4318"/>
      <c r="B4318" s="17"/>
      <c r="C4318" s="19">
        <v>2016</v>
      </c>
      <c r="D4318" s="33" t="s">
        <v>1867</v>
      </c>
      <c r="E4318" s="10">
        <v>5615528.1999999993</v>
      </c>
      <c r="F4318" s="10">
        <v>3420447.2</v>
      </c>
      <c r="G4318" s="10">
        <v>1805779.4</v>
      </c>
      <c r="H4318" s="11" t="s">
        <v>147</v>
      </c>
      <c r="I4318" s="28">
        <v>618139.80000000005</v>
      </c>
      <c r="J4318" s="28">
        <v>610778.69999999995</v>
      </c>
    </row>
    <row r="4319" spans="1:10" x14ac:dyDescent="0.25">
      <c r="A4319"/>
      <c r="B4319" s="17"/>
      <c r="C4319" s="19">
        <v>2017</v>
      </c>
      <c r="D4319" s="33" t="s">
        <v>1867</v>
      </c>
      <c r="E4319" s="33" t="s">
        <v>1867</v>
      </c>
      <c r="F4319" s="10">
        <v>4554822.9000000004</v>
      </c>
      <c r="G4319" s="10">
        <v>2121741.4</v>
      </c>
      <c r="H4319" s="11" t="s">
        <v>147</v>
      </c>
      <c r="I4319" s="28">
        <v>990703.2</v>
      </c>
      <c r="J4319" s="28">
        <v>959585.7</v>
      </c>
    </row>
    <row r="4320" spans="1:10" x14ac:dyDescent="0.25">
      <c r="A4320"/>
      <c r="B4320" s="17"/>
      <c r="C4320" s="19">
        <v>2018</v>
      </c>
      <c r="D4320" s="30" t="s">
        <v>1867</v>
      </c>
      <c r="E4320" s="30" t="s">
        <v>1867</v>
      </c>
      <c r="F4320" s="10">
        <v>6480250.4000000004</v>
      </c>
      <c r="G4320" s="10">
        <v>3411209.9000000004</v>
      </c>
      <c r="H4320" s="11" t="s">
        <v>147</v>
      </c>
      <c r="I4320" s="28">
        <v>1452383.2</v>
      </c>
      <c r="J4320" s="28">
        <v>1395588.1</v>
      </c>
    </row>
    <row r="4321" spans="1:10" x14ac:dyDescent="0.25">
      <c r="A4321" s="22" t="s">
        <v>1448</v>
      </c>
      <c r="B4321" s="17" t="s">
        <v>1450</v>
      </c>
      <c r="C4321" s="19">
        <v>2013</v>
      </c>
      <c r="D4321" s="10">
        <v>7831756</v>
      </c>
      <c r="E4321" s="34" t="s">
        <v>1867</v>
      </c>
      <c r="F4321" s="34" t="s">
        <v>1867</v>
      </c>
      <c r="G4321" s="10">
        <v>779512.7</v>
      </c>
      <c r="H4321" s="11" t="s">
        <v>1867</v>
      </c>
      <c r="I4321" s="11" t="s">
        <v>1867</v>
      </c>
      <c r="J4321" s="28">
        <f>136243.3-0.1</f>
        <v>136243.19999999998</v>
      </c>
    </row>
    <row r="4322" spans="1:10" x14ac:dyDescent="0.25">
      <c r="A4322"/>
      <c r="B4322" s="17"/>
      <c r="C4322" s="19">
        <v>2014</v>
      </c>
      <c r="D4322" s="29" t="s">
        <v>1867</v>
      </c>
      <c r="E4322" s="10">
        <v>3549475.7</v>
      </c>
      <c r="F4322" s="10">
        <v>2582559.7000000002</v>
      </c>
      <c r="G4322" s="10">
        <v>869595.7</v>
      </c>
      <c r="H4322" s="11" t="s">
        <v>1867</v>
      </c>
      <c r="I4322" s="11" t="s">
        <v>1867</v>
      </c>
      <c r="J4322" s="28">
        <v>166812.6</v>
      </c>
    </row>
    <row r="4323" spans="1:10" x14ac:dyDescent="0.25">
      <c r="A4323"/>
      <c r="B4323" s="17"/>
      <c r="C4323" s="19">
        <v>2015</v>
      </c>
      <c r="D4323" s="33" t="s">
        <v>1867</v>
      </c>
      <c r="E4323" s="33" t="s">
        <v>1867</v>
      </c>
      <c r="F4323" s="10">
        <v>1497560</v>
      </c>
      <c r="G4323" s="10">
        <v>618603.19999999995</v>
      </c>
      <c r="H4323" s="11" t="s">
        <v>147</v>
      </c>
      <c r="I4323" s="28">
        <v>380981.1</v>
      </c>
      <c r="J4323" s="28">
        <v>377689</v>
      </c>
    </row>
    <row r="4324" spans="1:10" x14ac:dyDescent="0.25">
      <c r="A4324"/>
      <c r="B4324" s="17"/>
      <c r="C4324" s="19">
        <v>2016</v>
      </c>
      <c r="D4324" s="33" t="s">
        <v>1867</v>
      </c>
      <c r="E4324" s="10">
        <v>5615528.1999999993</v>
      </c>
      <c r="F4324" s="10">
        <v>3420447.2</v>
      </c>
      <c r="G4324" s="10">
        <v>1805779.4</v>
      </c>
      <c r="H4324" s="11" t="s">
        <v>147</v>
      </c>
      <c r="I4324" s="28">
        <v>618139.80000000005</v>
      </c>
      <c r="J4324" s="28">
        <v>610778.69999999995</v>
      </c>
    </row>
    <row r="4325" spans="1:10" x14ac:dyDescent="0.25">
      <c r="A4325"/>
      <c r="B4325" s="17"/>
      <c r="C4325" s="19">
        <v>2017</v>
      </c>
      <c r="D4325" s="33" t="s">
        <v>1867</v>
      </c>
      <c r="E4325" s="33" t="s">
        <v>1867</v>
      </c>
      <c r="F4325" s="10">
        <v>4554822.9000000004</v>
      </c>
      <c r="G4325" s="10">
        <v>2121741.4</v>
      </c>
      <c r="H4325" s="11" t="s">
        <v>147</v>
      </c>
      <c r="I4325" s="28">
        <v>990703.2</v>
      </c>
      <c r="J4325" s="28">
        <v>959585.7</v>
      </c>
    </row>
    <row r="4326" spans="1:10" x14ac:dyDescent="0.25">
      <c r="A4326"/>
      <c r="B4326" s="17"/>
      <c r="C4326" s="19">
        <v>2018</v>
      </c>
      <c r="D4326" s="30" t="s">
        <v>1867</v>
      </c>
      <c r="E4326" s="30" t="s">
        <v>1867</v>
      </c>
      <c r="F4326" s="10">
        <v>6480250.4000000004</v>
      </c>
      <c r="G4326" s="10">
        <v>3411209.9000000004</v>
      </c>
      <c r="H4326" s="11" t="s">
        <v>147</v>
      </c>
      <c r="I4326" s="28">
        <v>1452383.2</v>
      </c>
      <c r="J4326" s="28">
        <v>1395588.1</v>
      </c>
    </row>
    <row r="4327" spans="1:10" x14ac:dyDescent="0.25">
      <c r="A4327" s="21" t="s">
        <v>1451</v>
      </c>
      <c r="B4327" s="17" t="s">
        <v>1452</v>
      </c>
      <c r="C4327" s="19">
        <v>2013</v>
      </c>
      <c r="D4327" s="10">
        <v>27307815.799999997</v>
      </c>
      <c r="E4327" s="10">
        <v>1824711.3</v>
      </c>
      <c r="F4327" s="10">
        <v>336798.2</v>
      </c>
      <c r="G4327" s="10">
        <v>140254.5</v>
      </c>
      <c r="H4327" s="11" t="s">
        <v>147</v>
      </c>
      <c r="I4327" s="28">
        <v>11795.9</v>
      </c>
      <c r="J4327" s="28">
        <v>11795.9</v>
      </c>
    </row>
    <row r="4328" spans="1:10" x14ac:dyDescent="0.25">
      <c r="A4328"/>
      <c r="B4328" s="17"/>
      <c r="C4328" s="19">
        <v>2014</v>
      </c>
      <c r="D4328" s="29" t="s">
        <v>1867</v>
      </c>
      <c r="E4328" s="29" t="s">
        <v>1867</v>
      </c>
      <c r="F4328" s="10">
        <v>259573.6</v>
      </c>
      <c r="G4328" s="10">
        <v>146629.1</v>
      </c>
      <c r="H4328" s="11" t="s">
        <v>147</v>
      </c>
      <c r="I4328" s="29" t="s">
        <v>1867</v>
      </c>
      <c r="J4328" s="28">
        <v>12022.6</v>
      </c>
    </row>
    <row r="4329" spans="1:10" x14ac:dyDescent="0.25">
      <c r="A4329"/>
      <c r="B4329" s="17"/>
      <c r="C4329" s="19">
        <v>2015</v>
      </c>
      <c r="D4329" s="10">
        <v>32395872.600000001</v>
      </c>
      <c r="E4329" s="10">
        <v>1384650.7</v>
      </c>
      <c r="F4329" s="10">
        <v>47057.499999999993</v>
      </c>
      <c r="G4329" s="10">
        <v>32684.1</v>
      </c>
      <c r="H4329" s="11" t="s">
        <v>147</v>
      </c>
      <c r="I4329" s="28">
        <v>25646</v>
      </c>
      <c r="J4329" s="28">
        <v>25646</v>
      </c>
    </row>
    <row r="4330" spans="1:10" x14ac:dyDescent="0.25">
      <c r="A4330"/>
      <c r="B4330" s="17"/>
      <c r="C4330" s="19">
        <v>2016</v>
      </c>
      <c r="D4330" s="10">
        <v>33053278.800000001</v>
      </c>
      <c r="E4330" s="10">
        <v>1769205.7</v>
      </c>
      <c r="F4330" s="10">
        <v>199562.3</v>
      </c>
      <c r="G4330" s="10">
        <v>99093.999999999985</v>
      </c>
      <c r="H4330" s="11" t="s">
        <v>147</v>
      </c>
      <c r="I4330" s="28">
        <v>49569.8</v>
      </c>
      <c r="J4330" s="28">
        <v>47085.3</v>
      </c>
    </row>
    <row r="4331" spans="1:10" x14ac:dyDescent="0.25">
      <c r="A4331"/>
      <c r="B4331" s="17"/>
      <c r="C4331" s="19">
        <v>2017</v>
      </c>
      <c r="D4331" s="33" t="s">
        <v>1867</v>
      </c>
      <c r="E4331" s="33" t="s">
        <v>1867</v>
      </c>
      <c r="F4331" s="10">
        <v>753416.5</v>
      </c>
      <c r="G4331" s="10">
        <v>199308.9</v>
      </c>
      <c r="H4331" s="11" t="s">
        <v>147</v>
      </c>
      <c r="I4331" s="28">
        <v>79594.899999999994</v>
      </c>
      <c r="J4331" s="28">
        <v>79594.899999999994</v>
      </c>
    </row>
    <row r="4332" spans="1:10" x14ac:dyDescent="0.25">
      <c r="A4332"/>
      <c r="B4332" s="17"/>
      <c r="C4332" s="19">
        <v>2018</v>
      </c>
      <c r="D4332" s="30" t="s">
        <v>1867</v>
      </c>
      <c r="E4332" s="30" t="s">
        <v>1867</v>
      </c>
      <c r="F4332" s="10">
        <v>889611.8</v>
      </c>
      <c r="G4332" s="10">
        <v>288263.59999999998</v>
      </c>
      <c r="H4332" s="11" t="s">
        <v>147</v>
      </c>
      <c r="I4332" s="28">
        <v>101488.5</v>
      </c>
      <c r="J4332" s="30" t="s">
        <v>1867</v>
      </c>
    </row>
    <row r="4333" spans="1:10" x14ac:dyDescent="0.25">
      <c r="A4333" s="22" t="s">
        <v>1451</v>
      </c>
      <c r="B4333" s="17" t="s">
        <v>1453</v>
      </c>
      <c r="C4333" s="19">
        <v>2013</v>
      </c>
      <c r="D4333" s="10">
        <v>27307815.799999997</v>
      </c>
      <c r="E4333" s="10">
        <v>1824711.3</v>
      </c>
      <c r="F4333" s="10">
        <v>336798.2</v>
      </c>
      <c r="G4333" s="10">
        <v>140254.5</v>
      </c>
      <c r="H4333" s="11" t="s">
        <v>147</v>
      </c>
      <c r="I4333" s="28">
        <v>11795.9</v>
      </c>
      <c r="J4333" s="28">
        <v>11795.9</v>
      </c>
    </row>
    <row r="4334" spans="1:10" x14ac:dyDescent="0.25">
      <c r="A4334"/>
      <c r="B4334" s="17"/>
      <c r="C4334" s="19">
        <v>2014</v>
      </c>
      <c r="D4334" s="29" t="s">
        <v>1867</v>
      </c>
      <c r="E4334" s="29" t="s">
        <v>1867</v>
      </c>
      <c r="F4334" s="10">
        <v>259573.6</v>
      </c>
      <c r="G4334" s="10">
        <v>146629.1</v>
      </c>
      <c r="H4334" s="11" t="s">
        <v>147</v>
      </c>
      <c r="I4334" s="29" t="s">
        <v>1867</v>
      </c>
      <c r="J4334" s="28">
        <v>12022.6</v>
      </c>
    </row>
    <row r="4335" spans="1:10" x14ac:dyDescent="0.25">
      <c r="A4335"/>
      <c r="B4335" s="17"/>
      <c r="C4335" s="19">
        <v>2015</v>
      </c>
      <c r="D4335" s="10">
        <v>32395872.600000001</v>
      </c>
      <c r="E4335" s="10">
        <v>1384650.7</v>
      </c>
      <c r="F4335" s="10">
        <v>47057.499999999993</v>
      </c>
      <c r="G4335" s="10">
        <v>32684.1</v>
      </c>
      <c r="H4335" s="11" t="s">
        <v>147</v>
      </c>
      <c r="I4335" s="28">
        <v>25646</v>
      </c>
      <c r="J4335" s="28">
        <v>25646</v>
      </c>
    </row>
    <row r="4336" spans="1:10" x14ac:dyDescent="0.25">
      <c r="A4336"/>
      <c r="B4336" s="17"/>
      <c r="C4336" s="19">
        <v>2016</v>
      </c>
      <c r="D4336" s="10">
        <v>33053278.800000001</v>
      </c>
      <c r="E4336" s="10">
        <v>1769205.7</v>
      </c>
      <c r="F4336" s="10">
        <v>199562.3</v>
      </c>
      <c r="G4336" s="10">
        <v>99093.999999999985</v>
      </c>
      <c r="H4336" s="11" t="s">
        <v>147</v>
      </c>
      <c r="I4336" s="28">
        <v>49569.8</v>
      </c>
      <c r="J4336" s="28">
        <v>47085.3</v>
      </c>
    </row>
    <row r="4337" spans="1:10" x14ac:dyDescent="0.25">
      <c r="A4337"/>
      <c r="B4337" s="17"/>
      <c r="C4337" s="19">
        <v>2017</v>
      </c>
      <c r="D4337" s="33" t="s">
        <v>1867</v>
      </c>
      <c r="E4337" s="33" t="s">
        <v>1867</v>
      </c>
      <c r="F4337" s="10">
        <v>753416.5</v>
      </c>
      <c r="G4337" s="10">
        <v>199308.9</v>
      </c>
      <c r="H4337" s="11" t="s">
        <v>147</v>
      </c>
      <c r="I4337" s="28">
        <v>79594.899999999994</v>
      </c>
      <c r="J4337" s="28">
        <v>79594.899999999994</v>
      </c>
    </row>
    <row r="4338" spans="1:10" x14ac:dyDescent="0.25">
      <c r="A4338"/>
      <c r="B4338" s="17"/>
      <c r="C4338" s="19">
        <v>2018</v>
      </c>
      <c r="D4338" s="30" t="s">
        <v>1867</v>
      </c>
      <c r="E4338" s="30" t="s">
        <v>1867</v>
      </c>
      <c r="F4338" s="10">
        <v>889611.8</v>
      </c>
      <c r="G4338" s="10">
        <v>288263.59999999998</v>
      </c>
      <c r="H4338" s="11" t="s">
        <v>147</v>
      </c>
      <c r="I4338" s="28">
        <v>101488.5</v>
      </c>
      <c r="J4338" s="30" t="s">
        <v>1867</v>
      </c>
    </row>
    <row r="4339" spans="1:10" x14ac:dyDescent="0.25">
      <c r="A4339" s="21" t="s">
        <v>1454</v>
      </c>
      <c r="B4339" s="17" t="s">
        <v>1455</v>
      </c>
      <c r="C4339" s="19">
        <v>2013</v>
      </c>
      <c r="D4339" s="30" t="s">
        <v>1868</v>
      </c>
      <c r="E4339" s="34" t="s">
        <v>1867</v>
      </c>
      <c r="F4339" s="10">
        <v>123383.1</v>
      </c>
      <c r="G4339" s="10">
        <v>32067.1</v>
      </c>
      <c r="H4339" s="11" t="s">
        <v>147</v>
      </c>
      <c r="I4339" s="28">
        <v>1688.6</v>
      </c>
      <c r="J4339" s="28">
        <v>1688.6</v>
      </c>
    </row>
    <row r="4340" spans="1:10" x14ac:dyDescent="0.25">
      <c r="A4340"/>
      <c r="B4340" s="17"/>
      <c r="C4340" s="19">
        <v>2014</v>
      </c>
      <c r="D4340" s="30" t="s">
        <v>1868</v>
      </c>
      <c r="E4340" s="29" t="s">
        <v>1867</v>
      </c>
      <c r="F4340" s="10">
        <v>19975.8</v>
      </c>
      <c r="G4340" s="10">
        <v>4815.7</v>
      </c>
      <c r="H4340" s="11" t="s">
        <v>147</v>
      </c>
      <c r="I4340" s="29" t="s">
        <v>1867</v>
      </c>
      <c r="J4340" s="28">
        <v>1418.2</v>
      </c>
    </row>
    <row r="4341" spans="1:10" x14ac:dyDescent="0.25">
      <c r="A4341"/>
      <c r="B4341" s="17"/>
      <c r="C4341" s="19">
        <v>2015</v>
      </c>
      <c r="D4341" s="30" t="s">
        <v>1868</v>
      </c>
      <c r="E4341" s="33" t="s">
        <v>1867</v>
      </c>
      <c r="F4341" s="10">
        <v>5965.9</v>
      </c>
      <c r="G4341" s="10">
        <v>4607.2</v>
      </c>
      <c r="H4341" s="11" t="s">
        <v>147</v>
      </c>
      <c r="I4341" s="33" t="s">
        <v>1867</v>
      </c>
      <c r="J4341" s="28">
        <v>1416.5</v>
      </c>
    </row>
    <row r="4342" spans="1:10" x14ac:dyDescent="0.25">
      <c r="A4342"/>
      <c r="B4342" s="17"/>
      <c r="C4342" s="19">
        <v>2016</v>
      </c>
      <c r="D4342" s="30" t="s">
        <v>1868</v>
      </c>
      <c r="E4342" s="10">
        <v>173126.9</v>
      </c>
      <c r="F4342" s="10">
        <v>12239.099999999999</v>
      </c>
      <c r="G4342" s="10">
        <v>9219.6</v>
      </c>
      <c r="H4342" s="11" t="s">
        <v>147</v>
      </c>
      <c r="I4342" s="33" t="s">
        <v>1867</v>
      </c>
      <c r="J4342" s="28">
        <v>1507.3</v>
      </c>
    </row>
    <row r="4343" spans="1:10" x14ac:dyDescent="0.25">
      <c r="A4343"/>
      <c r="B4343" s="17"/>
      <c r="C4343" s="19">
        <v>2017</v>
      </c>
      <c r="D4343" s="30" t="s">
        <v>1868</v>
      </c>
      <c r="E4343" s="33" t="s">
        <v>1867</v>
      </c>
      <c r="F4343" s="10">
        <v>57134.700000000004</v>
      </c>
      <c r="G4343" s="10">
        <v>39160.400000000001</v>
      </c>
      <c r="H4343" s="11" t="s">
        <v>147</v>
      </c>
      <c r="I4343" s="33" t="s">
        <v>1867</v>
      </c>
      <c r="J4343" s="28">
        <v>1999.4</v>
      </c>
    </row>
    <row r="4344" spans="1:10" x14ac:dyDescent="0.25">
      <c r="A4344"/>
      <c r="B4344" s="17"/>
      <c r="C4344" s="19">
        <v>2018</v>
      </c>
      <c r="D4344" s="30" t="s">
        <v>1868</v>
      </c>
      <c r="E4344" s="30" t="s">
        <v>1867</v>
      </c>
      <c r="F4344" s="10">
        <v>80580.400000000009</v>
      </c>
      <c r="G4344" s="10">
        <v>61414.100000000006</v>
      </c>
      <c r="H4344" s="11" t="s">
        <v>147</v>
      </c>
      <c r="I4344" s="30" t="s">
        <v>1867</v>
      </c>
      <c r="J4344" s="30" t="s">
        <v>1867</v>
      </c>
    </row>
    <row r="4345" spans="1:10" x14ac:dyDescent="0.25">
      <c r="A4345" s="22" t="s">
        <v>1454</v>
      </c>
      <c r="B4345" s="17" t="s">
        <v>1456</v>
      </c>
      <c r="C4345" s="19">
        <v>2013</v>
      </c>
      <c r="D4345" s="30" t="s">
        <v>1868</v>
      </c>
      <c r="E4345" s="34" t="s">
        <v>1867</v>
      </c>
      <c r="F4345" s="10">
        <v>123383.1</v>
      </c>
      <c r="G4345" s="10">
        <v>32067.1</v>
      </c>
      <c r="H4345" s="11" t="s">
        <v>147</v>
      </c>
      <c r="I4345" s="28">
        <v>1688.6</v>
      </c>
      <c r="J4345" s="28">
        <v>1688.6</v>
      </c>
    </row>
    <row r="4346" spans="1:10" x14ac:dyDescent="0.25">
      <c r="A4346"/>
      <c r="B4346" s="17"/>
      <c r="C4346" s="19">
        <v>2014</v>
      </c>
      <c r="D4346" s="30" t="s">
        <v>1868</v>
      </c>
      <c r="E4346" s="29" t="s">
        <v>1867</v>
      </c>
      <c r="F4346" s="10">
        <v>19975.8</v>
      </c>
      <c r="G4346" s="10">
        <v>4815.7</v>
      </c>
      <c r="H4346" s="11" t="s">
        <v>147</v>
      </c>
      <c r="I4346" s="29" t="s">
        <v>1867</v>
      </c>
      <c r="J4346" s="28">
        <v>1418.2</v>
      </c>
    </row>
    <row r="4347" spans="1:10" x14ac:dyDescent="0.25">
      <c r="A4347"/>
      <c r="B4347" s="17"/>
      <c r="C4347" s="19">
        <v>2015</v>
      </c>
      <c r="D4347" s="30" t="s">
        <v>1868</v>
      </c>
      <c r="E4347" s="33" t="s">
        <v>1867</v>
      </c>
      <c r="F4347" s="10">
        <v>5965.9</v>
      </c>
      <c r="G4347" s="10">
        <v>4607.2</v>
      </c>
      <c r="H4347" s="11" t="s">
        <v>147</v>
      </c>
      <c r="I4347" s="33" t="s">
        <v>1867</v>
      </c>
      <c r="J4347" s="28">
        <v>1416.5</v>
      </c>
    </row>
    <row r="4348" spans="1:10" x14ac:dyDescent="0.25">
      <c r="A4348"/>
      <c r="B4348" s="17"/>
      <c r="C4348" s="19">
        <v>2016</v>
      </c>
      <c r="D4348" s="30" t="s">
        <v>1868</v>
      </c>
      <c r="E4348" s="10">
        <v>173126.9</v>
      </c>
      <c r="F4348" s="10">
        <v>12239.099999999999</v>
      </c>
      <c r="G4348" s="10">
        <v>9219.6</v>
      </c>
      <c r="H4348" s="11" t="s">
        <v>147</v>
      </c>
      <c r="I4348" s="33" t="s">
        <v>1867</v>
      </c>
      <c r="J4348" s="28">
        <v>1507.3</v>
      </c>
    </row>
    <row r="4349" spans="1:10" x14ac:dyDescent="0.25">
      <c r="A4349"/>
      <c r="B4349" s="17"/>
      <c r="C4349" s="19">
        <v>2017</v>
      </c>
      <c r="D4349" s="30" t="s">
        <v>1868</v>
      </c>
      <c r="E4349" s="33" t="s">
        <v>1867</v>
      </c>
      <c r="F4349" s="10">
        <v>57134.700000000004</v>
      </c>
      <c r="G4349" s="10">
        <v>39160.400000000001</v>
      </c>
      <c r="H4349" s="11" t="s">
        <v>147</v>
      </c>
      <c r="I4349" s="33" t="s">
        <v>1867</v>
      </c>
      <c r="J4349" s="28">
        <v>1999.4</v>
      </c>
    </row>
    <row r="4350" spans="1:10" x14ac:dyDescent="0.25">
      <c r="A4350"/>
      <c r="B4350" s="17"/>
      <c r="C4350" s="19">
        <v>2018</v>
      </c>
      <c r="D4350" s="30" t="s">
        <v>1868</v>
      </c>
      <c r="E4350" s="30" t="s">
        <v>1867</v>
      </c>
      <c r="F4350" s="10">
        <v>80580.400000000009</v>
      </c>
      <c r="G4350" s="10">
        <v>61414.100000000006</v>
      </c>
      <c r="H4350" s="11" t="s">
        <v>147</v>
      </c>
      <c r="I4350" s="30" t="s">
        <v>1867</v>
      </c>
      <c r="J4350" s="30" t="s">
        <v>1867</v>
      </c>
    </row>
    <row r="4351" spans="1:10" x14ac:dyDescent="0.25">
      <c r="A4351" s="21" t="s">
        <v>1457</v>
      </c>
      <c r="B4351" s="17" t="s">
        <v>1458</v>
      </c>
      <c r="C4351" s="19">
        <v>2013</v>
      </c>
      <c r="D4351" s="30" t="s">
        <v>1868</v>
      </c>
      <c r="E4351" s="34" t="s">
        <v>1867</v>
      </c>
      <c r="F4351" s="10">
        <v>338568.2</v>
      </c>
      <c r="G4351" s="10">
        <v>195117.5</v>
      </c>
      <c r="H4351" s="11" t="s">
        <v>147</v>
      </c>
      <c r="I4351" s="28">
        <v>69935</v>
      </c>
      <c r="J4351" s="28">
        <v>68710.5</v>
      </c>
    </row>
    <row r="4352" spans="1:10" x14ac:dyDescent="0.25">
      <c r="A4352"/>
      <c r="B4352" s="17"/>
      <c r="C4352" s="19">
        <v>2014</v>
      </c>
      <c r="D4352" s="30" t="s">
        <v>1868</v>
      </c>
      <c r="E4352" s="10">
        <v>462083.3</v>
      </c>
      <c r="F4352" s="10">
        <v>365418.5</v>
      </c>
      <c r="G4352" s="10">
        <v>221860</v>
      </c>
      <c r="H4352" s="11" t="s">
        <v>147</v>
      </c>
      <c r="I4352" s="28">
        <v>99906.6</v>
      </c>
      <c r="J4352" s="28">
        <v>90458.3</v>
      </c>
    </row>
    <row r="4353" spans="1:10" x14ac:dyDescent="0.25">
      <c r="A4353"/>
      <c r="B4353" s="17"/>
      <c r="C4353" s="19">
        <v>2015</v>
      </c>
      <c r="D4353" s="30" t="s">
        <v>1868</v>
      </c>
      <c r="E4353" s="33" t="s">
        <v>1867</v>
      </c>
      <c r="F4353" s="10">
        <v>478702.4</v>
      </c>
      <c r="G4353" s="10">
        <v>341886.30000000005</v>
      </c>
      <c r="H4353" s="11" t="s">
        <v>147</v>
      </c>
      <c r="I4353" s="33" t="s">
        <v>1867</v>
      </c>
      <c r="J4353" s="28">
        <v>149824.6</v>
      </c>
    </row>
    <row r="4354" spans="1:10" x14ac:dyDescent="0.25">
      <c r="A4354"/>
      <c r="B4354" s="17"/>
      <c r="C4354" s="19">
        <v>2016</v>
      </c>
      <c r="D4354" s="30" t="s">
        <v>1868</v>
      </c>
      <c r="E4354" s="10">
        <v>496096.5</v>
      </c>
      <c r="F4354" s="10">
        <v>705275.2</v>
      </c>
      <c r="G4354" s="10">
        <v>573931.30000000005</v>
      </c>
      <c r="H4354" s="11" t="s">
        <v>147</v>
      </c>
      <c r="I4354" s="33" t="s">
        <v>1867</v>
      </c>
      <c r="J4354" s="28">
        <v>283570.7</v>
      </c>
    </row>
    <row r="4355" spans="1:10" x14ac:dyDescent="0.25">
      <c r="A4355"/>
      <c r="B4355" s="17"/>
      <c r="C4355" s="19">
        <v>2017</v>
      </c>
      <c r="D4355" s="30" t="s">
        <v>1868</v>
      </c>
      <c r="E4355" s="33" t="s">
        <v>1867</v>
      </c>
      <c r="F4355" s="10">
        <v>771331.8</v>
      </c>
      <c r="G4355" s="10">
        <v>653479.5</v>
      </c>
      <c r="H4355" s="11" t="s">
        <v>147</v>
      </c>
      <c r="I4355" s="33" t="s">
        <v>1867</v>
      </c>
      <c r="J4355" s="28">
        <v>435071.5</v>
      </c>
    </row>
    <row r="4356" spans="1:10" x14ac:dyDescent="0.25">
      <c r="A4356"/>
      <c r="B4356" s="17"/>
      <c r="C4356" s="19">
        <v>2018</v>
      </c>
      <c r="D4356" s="30" t="s">
        <v>1868</v>
      </c>
      <c r="E4356" s="30" t="s">
        <v>1867</v>
      </c>
      <c r="F4356" s="10">
        <v>1271828.5</v>
      </c>
      <c r="G4356" s="10">
        <v>909788.8</v>
      </c>
      <c r="H4356" s="11" t="s">
        <v>147</v>
      </c>
      <c r="I4356" s="30" t="s">
        <v>1867</v>
      </c>
      <c r="J4356" s="28">
        <v>657211.80000000005</v>
      </c>
    </row>
    <row r="4357" spans="1:10" x14ac:dyDescent="0.25">
      <c r="A4357" s="22" t="s">
        <v>1457</v>
      </c>
      <c r="B4357" s="17" t="s">
        <v>1459</v>
      </c>
      <c r="C4357" s="19">
        <v>2013</v>
      </c>
      <c r="D4357" s="30" t="s">
        <v>1868</v>
      </c>
      <c r="E4357" s="34" t="s">
        <v>1867</v>
      </c>
      <c r="F4357" s="10">
        <v>338568.2</v>
      </c>
      <c r="G4357" s="10">
        <v>195117.5</v>
      </c>
      <c r="H4357" s="11" t="s">
        <v>147</v>
      </c>
      <c r="I4357" s="28">
        <v>69935</v>
      </c>
      <c r="J4357" s="28">
        <v>68710.5</v>
      </c>
    </row>
    <row r="4358" spans="1:10" x14ac:dyDescent="0.25">
      <c r="A4358"/>
      <c r="B4358" s="17"/>
      <c r="C4358" s="19">
        <v>2014</v>
      </c>
      <c r="D4358" s="30" t="s">
        <v>1868</v>
      </c>
      <c r="E4358" s="10">
        <v>462083.3</v>
      </c>
      <c r="F4358" s="10">
        <v>365418.5</v>
      </c>
      <c r="G4358" s="10">
        <v>221860</v>
      </c>
      <c r="H4358" s="11" t="s">
        <v>147</v>
      </c>
      <c r="I4358" s="28">
        <v>99906.6</v>
      </c>
      <c r="J4358" s="28">
        <v>90458.3</v>
      </c>
    </row>
    <row r="4359" spans="1:10" x14ac:dyDescent="0.25">
      <c r="A4359"/>
      <c r="B4359" s="17"/>
      <c r="C4359" s="19">
        <v>2015</v>
      </c>
      <c r="D4359" s="30" t="s">
        <v>1868</v>
      </c>
      <c r="E4359" s="33" t="s">
        <v>1867</v>
      </c>
      <c r="F4359" s="10">
        <v>478702.4</v>
      </c>
      <c r="G4359" s="10">
        <v>341886.30000000005</v>
      </c>
      <c r="H4359" s="11" t="s">
        <v>147</v>
      </c>
      <c r="I4359" s="33" t="s">
        <v>1867</v>
      </c>
      <c r="J4359" s="28">
        <v>149824.6</v>
      </c>
    </row>
    <row r="4360" spans="1:10" x14ac:dyDescent="0.25">
      <c r="A4360"/>
      <c r="B4360" s="17"/>
      <c r="C4360" s="19">
        <v>2016</v>
      </c>
      <c r="D4360" s="30" t="s">
        <v>1868</v>
      </c>
      <c r="E4360" s="10">
        <v>496096.5</v>
      </c>
      <c r="F4360" s="10">
        <v>705275.2</v>
      </c>
      <c r="G4360" s="10">
        <v>573931.30000000005</v>
      </c>
      <c r="H4360" s="11" t="s">
        <v>147</v>
      </c>
      <c r="I4360" s="33" t="s">
        <v>1867</v>
      </c>
      <c r="J4360" s="28">
        <v>283570.7</v>
      </c>
    </row>
    <row r="4361" spans="1:10" x14ac:dyDescent="0.25">
      <c r="A4361"/>
      <c r="B4361" s="17"/>
      <c r="C4361" s="19">
        <v>2017</v>
      </c>
      <c r="D4361" s="30" t="s">
        <v>1868</v>
      </c>
      <c r="E4361" s="33" t="s">
        <v>1867</v>
      </c>
      <c r="F4361" s="10">
        <v>771331.8</v>
      </c>
      <c r="G4361" s="10">
        <v>653479.5</v>
      </c>
      <c r="H4361" s="11" t="s">
        <v>147</v>
      </c>
      <c r="I4361" s="33" t="s">
        <v>1867</v>
      </c>
      <c r="J4361" s="28">
        <v>435071.5</v>
      </c>
    </row>
    <row r="4362" spans="1:10" x14ac:dyDescent="0.25">
      <c r="A4362"/>
      <c r="B4362" s="17"/>
      <c r="C4362" s="19">
        <v>2018</v>
      </c>
      <c r="D4362" s="30" t="s">
        <v>1868</v>
      </c>
      <c r="E4362" s="30" t="s">
        <v>1867</v>
      </c>
      <c r="F4362" s="10">
        <v>1271828.5</v>
      </c>
      <c r="G4362" s="10">
        <v>909788.8</v>
      </c>
      <c r="H4362" s="11" t="s">
        <v>147</v>
      </c>
      <c r="I4362" s="30" t="s">
        <v>1867</v>
      </c>
      <c r="J4362" s="28">
        <v>657211.80000000005</v>
      </c>
    </row>
    <row r="4363" spans="1:10" x14ac:dyDescent="0.25">
      <c r="A4363" s="20" t="s">
        <v>116</v>
      </c>
      <c r="B4363" s="17" t="s">
        <v>1460</v>
      </c>
      <c r="C4363" s="19">
        <v>2013</v>
      </c>
      <c r="D4363" s="34" t="s">
        <v>1867</v>
      </c>
      <c r="E4363" s="10">
        <v>7292972.2000000002</v>
      </c>
      <c r="F4363" s="34" t="s">
        <v>1867</v>
      </c>
      <c r="G4363" s="10">
        <v>10465016</v>
      </c>
      <c r="H4363" s="11" t="s">
        <v>1867</v>
      </c>
      <c r="I4363" s="11" t="s">
        <v>1867</v>
      </c>
      <c r="J4363" s="28">
        <v>8310591.2999999998</v>
      </c>
    </row>
    <row r="4364" spans="1:10" x14ac:dyDescent="0.25">
      <c r="A4364"/>
      <c r="B4364" s="17"/>
      <c r="C4364" s="19">
        <v>2014</v>
      </c>
      <c r="D4364" s="30" t="s">
        <v>1868</v>
      </c>
      <c r="E4364" s="29" t="s">
        <v>1867</v>
      </c>
      <c r="F4364" s="10">
        <v>21450354</v>
      </c>
      <c r="G4364" s="10">
        <v>16566629.699999999</v>
      </c>
      <c r="H4364" s="11" t="s">
        <v>1867</v>
      </c>
      <c r="I4364" s="11" t="s">
        <v>1867</v>
      </c>
      <c r="J4364" s="28">
        <v>13500159.199999999</v>
      </c>
    </row>
    <row r="4365" spans="1:10" x14ac:dyDescent="0.25">
      <c r="A4365"/>
      <c r="B4365" s="17"/>
      <c r="C4365" s="19">
        <v>2015</v>
      </c>
      <c r="D4365" s="30" t="s">
        <v>1868</v>
      </c>
      <c r="E4365" s="10">
        <v>16448378.799999999</v>
      </c>
      <c r="F4365" s="10">
        <v>35855696.700000003</v>
      </c>
      <c r="G4365" s="10">
        <v>28919093.099999998</v>
      </c>
      <c r="H4365" s="28">
        <v>36845.1</v>
      </c>
      <c r="I4365" s="28">
        <v>25160039.599999998</v>
      </c>
      <c r="J4365" s="28">
        <v>25100313.399999999</v>
      </c>
    </row>
    <row r="4366" spans="1:10" x14ac:dyDescent="0.25">
      <c r="A4366"/>
      <c r="B4366" s="17"/>
      <c r="C4366" s="19">
        <v>2016</v>
      </c>
      <c r="D4366" s="30" t="s">
        <v>1868</v>
      </c>
      <c r="E4366" s="11" t="s">
        <v>1867</v>
      </c>
      <c r="F4366" s="33" t="s">
        <v>1867</v>
      </c>
      <c r="G4366" s="10">
        <v>47040428.100000001</v>
      </c>
      <c r="H4366" s="11" t="s">
        <v>1867</v>
      </c>
      <c r="I4366" s="11" t="s">
        <v>1867</v>
      </c>
      <c r="J4366" s="28">
        <v>40350333.399999999</v>
      </c>
    </row>
    <row r="4367" spans="1:10" x14ac:dyDescent="0.25">
      <c r="A4367"/>
      <c r="B4367" s="17"/>
      <c r="C4367" s="19">
        <v>2017</v>
      </c>
      <c r="D4367" s="30" t="s">
        <v>1868</v>
      </c>
      <c r="E4367" s="33" t="s">
        <v>1867</v>
      </c>
      <c r="F4367" s="33" t="s">
        <v>1867</v>
      </c>
      <c r="G4367" s="10">
        <v>69153141.900000006</v>
      </c>
      <c r="H4367" s="11" t="s">
        <v>1867</v>
      </c>
      <c r="I4367" s="11" t="s">
        <v>1867</v>
      </c>
      <c r="J4367" s="28">
        <v>60411326.600000001</v>
      </c>
    </row>
    <row r="4368" spans="1:10" x14ac:dyDescent="0.25">
      <c r="A4368"/>
      <c r="B4368" s="17"/>
      <c r="C4368" s="19">
        <v>2018</v>
      </c>
      <c r="D4368" s="30" t="s">
        <v>1867</v>
      </c>
      <c r="E4368" s="30" t="s">
        <v>1867</v>
      </c>
      <c r="F4368" s="10">
        <v>110878411.30000001</v>
      </c>
      <c r="G4368" s="10">
        <v>95953484</v>
      </c>
      <c r="H4368" s="11" t="s">
        <v>147</v>
      </c>
      <c r="I4368" s="28">
        <v>84786089.200000003</v>
      </c>
      <c r="J4368" s="28">
        <v>84528168.299999997</v>
      </c>
    </row>
    <row r="4369" spans="1:10" x14ac:dyDescent="0.25">
      <c r="A4369" s="25" t="s">
        <v>116</v>
      </c>
      <c r="B4369" s="17" t="s">
        <v>1461</v>
      </c>
      <c r="C4369" s="19">
        <v>2013</v>
      </c>
      <c r="D4369" s="34" t="s">
        <v>1867</v>
      </c>
      <c r="E4369" s="10">
        <v>7292972.2000000002</v>
      </c>
      <c r="F4369" s="34" t="s">
        <v>1867</v>
      </c>
      <c r="G4369" s="10">
        <v>10465016</v>
      </c>
      <c r="H4369" s="11" t="s">
        <v>1867</v>
      </c>
      <c r="I4369" s="11" t="s">
        <v>1867</v>
      </c>
      <c r="J4369" s="28">
        <v>8310591.2999999998</v>
      </c>
    </row>
    <row r="4370" spans="1:10" x14ac:dyDescent="0.25">
      <c r="A4370"/>
      <c r="B4370" s="17"/>
      <c r="C4370" s="19">
        <v>2014</v>
      </c>
      <c r="D4370" s="30" t="s">
        <v>1868</v>
      </c>
      <c r="E4370" s="29" t="s">
        <v>1867</v>
      </c>
      <c r="F4370" s="10">
        <v>21450354</v>
      </c>
      <c r="G4370" s="10">
        <v>16566629.699999999</v>
      </c>
      <c r="H4370" s="11" t="s">
        <v>1867</v>
      </c>
      <c r="I4370" s="11" t="s">
        <v>1867</v>
      </c>
      <c r="J4370" s="28">
        <v>13500159.199999999</v>
      </c>
    </row>
    <row r="4371" spans="1:10" x14ac:dyDescent="0.25">
      <c r="A4371"/>
      <c r="B4371" s="17"/>
      <c r="C4371" s="19">
        <v>2015</v>
      </c>
      <c r="D4371" s="30" t="s">
        <v>1868</v>
      </c>
      <c r="E4371" s="10">
        <v>16448378.799999999</v>
      </c>
      <c r="F4371" s="10">
        <v>35855696.700000003</v>
      </c>
      <c r="G4371" s="10">
        <v>28919093.099999998</v>
      </c>
      <c r="H4371" s="28">
        <v>36845.1</v>
      </c>
      <c r="I4371" s="28">
        <v>25160039.599999998</v>
      </c>
      <c r="J4371" s="28">
        <v>25100313.399999999</v>
      </c>
    </row>
    <row r="4372" spans="1:10" x14ac:dyDescent="0.25">
      <c r="A4372"/>
      <c r="B4372" s="17"/>
      <c r="C4372" s="19">
        <v>2016</v>
      </c>
      <c r="D4372" s="30" t="s">
        <v>1868</v>
      </c>
      <c r="E4372" s="11" t="s">
        <v>1867</v>
      </c>
      <c r="F4372" s="33" t="s">
        <v>1867</v>
      </c>
      <c r="G4372" s="10">
        <v>47040428.100000001</v>
      </c>
      <c r="H4372" s="11" t="s">
        <v>1867</v>
      </c>
      <c r="I4372" s="11" t="s">
        <v>1867</v>
      </c>
      <c r="J4372" s="28">
        <v>40350333.399999999</v>
      </c>
    </row>
    <row r="4373" spans="1:10" x14ac:dyDescent="0.25">
      <c r="A4373"/>
      <c r="B4373" s="17"/>
      <c r="C4373" s="19">
        <v>2017</v>
      </c>
      <c r="D4373" s="30" t="s">
        <v>1868</v>
      </c>
      <c r="E4373" s="33" t="s">
        <v>1867</v>
      </c>
      <c r="F4373" s="33" t="s">
        <v>1867</v>
      </c>
      <c r="G4373" s="10">
        <v>69153141.900000006</v>
      </c>
      <c r="H4373" s="11" t="s">
        <v>1867</v>
      </c>
      <c r="I4373" s="11" t="s">
        <v>1867</v>
      </c>
      <c r="J4373" s="28">
        <v>60411326.600000001</v>
      </c>
    </row>
    <row r="4374" spans="1:10" x14ac:dyDescent="0.25">
      <c r="A4374"/>
      <c r="B4374" s="17"/>
      <c r="C4374" s="19">
        <v>2018</v>
      </c>
      <c r="D4374" s="30" t="s">
        <v>1867</v>
      </c>
      <c r="E4374" s="30" t="s">
        <v>1867</v>
      </c>
      <c r="F4374" s="10">
        <v>110878411.30000001</v>
      </c>
      <c r="G4374" s="10">
        <v>95953484</v>
      </c>
      <c r="H4374" s="11" t="s">
        <v>147</v>
      </c>
      <c r="I4374" s="28">
        <v>84786089.200000003</v>
      </c>
      <c r="J4374" s="28">
        <v>84528168.299999997</v>
      </c>
    </row>
    <row r="4375" spans="1:10" x14ac:dyDescent="0.25">
      <c r="A4375" s="22" t="s">
        <v>1462</v>
      </c>
      <c r="B4375" s="17" t="s">
        <v>1463</v>
      </c>
      <c r="C4375" s="19">
        <v>2013</v>
      </c>
      <c r="D4375" s="30" t="s">
        <v>1868</v>
      </c>
      <c r="E4375" s="34" t="s">
        <v>1867</v>
      </c>
      <c r="F4375" s="34" t="s">
        <v>1867</v>
      </c>
      <c r="G4375" s="10">
        <v>6572882.0999999996</v>
      </c>
      <c r="H4375" s="11" t="s">
        <v>1867</v>
      </c>
      <c r="I4375" s="11" t="s">
        <v>1867</v>
      </c>
      <c r="J4375" s="28">
        <v>5150009.7</v>
      </c>
    </row>
    <row r="4376" spans="1:10" x14ac:dyDescent="0.25">
      <c r="A4376"/>
      <c r="B4376" s="17"/>
      <c r="C4376" s="19">
        <v>2014</v>
      </c>
      <c r="D4376" s="30" t="s">
        <v>1868</v>
      </c>
      <c r="E4376" s="29" t="s">
        <v>1867</v>
      </c>
      <c r="F4376" s="10">
        <v>14008368.099999998</v>
      </c>
      <c r="G4376" s="10">
        <v>10916585.4</v>
      </c>
      <c r="H4376" s="11" t="s">
        <v>1867</v>
      </c>
      <c r="I4376" s="11" t="s">
        <v>1867</v>
      </c>
      <c r="J4376" s="28">
        <v>8972514.2000000011</v>
      </c>
    </row>
    <row r="4377" spans="1:10" x14ac:dyDescent="0.25">
      <c r="A4377"/>
      <c r="B4377" s="17"/>
      <c r="C4377" s="19">
        <v>2015</v>
      </c>
      <c r="D4377" s="30" t="s">
        <v>1868</v>
      </c>
      <c r="E4377" s="33" t="s">
        <v>1867</v>
      </c>
      <c r="F4377" s="33" t="s">
        <v>1867</v>
      </c>
      <c r="G4377" s="10">
        <v>19762175.399999999</v>
      </c>
      <c r="H4377" s="11" t="s">
        <v>1867</v>
      </c>
      <c r="I4377" s="11" t="s">
        <v>1867</v>
      </c>
      <c r="J4377" s="28">
        <v>17266502.699999999</v>
      </c>
    </row>
    <row r="4378" spans="1:10" x14ac:dyDescent="0.25">
      <c r="A4378"/>
      <c r="B4378" s="17"/>
      <c r="C4378" s="19">
        <v>2016</v>
      </c>
      <c r="D4378" s="30" t="s">
        <v>1868</v>
      </c>
      <c r="E4378" s="10">
        <v>18490918.800000001</v>
      </c>
      <c r="F4378" s="10">
        <v>40981659.900000006</v>
      </c>
      <c r="G4378" s="10">
        <v>33709762.5</v>
      </c>
      <c r="H4378" s="11" t="s">
        <v>147</v>
      </c>
      <c r="I4378" s="28">
        <v>29085462.300000001</v>
      </c>
      <c r="J4378" s="28">
        <v>29024285.899999999</v>
      </c>
    </row>
    <row r="4379" spans="1:10" x14ac:dyDescent="0.25">
      <c r="A4379"/>
      <c r="B4379" s="17"/>
      <c r="C4379" s="19">
        <v>2017</v>
      </c>
      <c r="D4379" s="30" t="s">
        <v>1868</v>
      </c>
      <c r="E4379" s="10">
        <v>21733417.5</v>
      </c>
      <c r="F4379" s="10">
        <v>59489986.800000004</v>
      </c>
      <c r="G4379" s="10">
        <v>50593648.699999996</v>
      </c>
      <c r="H4379" s="11" t="s">
        <v>147</v>
      </c>
      <c r="I4379" s="28">
        <v>44685585.700000003</v>
      </c>
      <c r="J4379" s="28">
        <v>44578113.799999997</v>
      </c>
    </row>
    <row r="4380" spans="1:10" x14ac:dyDescent="0.25">
      <c r="A4380"/>
      <c r="B4380" s="17"/>
      <c r="C4380" s="19">
        <v>2018</v>
      </c>
      <c r="D4380" s="30" t="s">
        <v>1867</v>
      </c>
      <c r="E4380" s="30" t="s">
        <v>1867</v>
      </c>
      <c r="F4380" s="10">
        <v>83225664.799999997</v>
      </c>
      <c r="G4380" s="10">
        <v>72004790.799999997</v>
      </c>
      <c r="H4380" s="11" t="s">
        <v>147</v>
      </c>
      <c r="I4380" s="28">
        <v>63908112</v>
      </c>
      <c r="J4380" s="28">
        <v>63740058</v>
      </c>
    </row>
    <row r="4381" spans="1:10" x14ac:dyDescent="0.25">
      <c r="A4381" s="22" t="s">
        <v>1464</v>
      </c>
      <c r="B4381" s="17" t="s">
        <v>1465</v>
      </c>
      <c r="C4381" s="19">
        <v>2013</v>
      </c>
      <c r="D4381" s="34" t="s">
        <v>1867</v>
      </c>
      <c r="E4381" s="10">
        <v>1678776.7000000002</v>
      </c>
      <c r="F4381" s="34" t="s">
        <v>1867</v>
      </c>
      <c r="G4381" s="10">
        <v>3304399.8</v>
      </c>
      <c r="H4381" s="11" t="s">
        <v>1867</v>
      </c>
      <c r="I4381" s="11" t="s">
        <v>1867</v>
      </c>
      <c r="J4381" s="28">
        <v>2728954</v>
      </c>
    </row>
    <row r="4382" spans="1:10" x14ac:dyDescent="0.25">
      <c r="A4382"/>
      <c r="B4382" s="17"/>
      <c r="C4382" s="19">
        <v>2014</v>
      </c>
      <c r="D4382" s="30" t="s">
        <v>1868</v>
      </c>
      <c r="E4382" s="29" t="s">
        <v>1867</v>
      </c>
      <c r="F4382" s="10">
        <v>6048927.7999999998</v>
      </c>
      <c r="G4382" s="10">
        <v>4752743.8</v>
      </c>
      <c r="H4382" s="11" t="s">
        <v>1867</v>
      </c>
      <c r="I4382" s="11" t="s">
        <v>1867</v>
      </c>
      <c r="J4382" s="28">
        <v>3967709.4</v>
      </c>
    </row>
    <row r="4383" spans="1:10" x14ac:dyDescent="0.25">
      <c r="A4383"/>
      <c r="B4383" s="17"/>
      <c r="C4383" s="19">
        <v>2015</v>
      </c>
      <c r="D4383" s="30" t="s">
        <v>1868</v>
      </c>
      <c r="E4383" s="33" t="s">
        <v>1867</v>
      </c>
      <c r="F4383" s="33" t="s">
        <v>1867</v>
      </c>
      <c r="G4383" s="10">
        <v>7652404.7000000002</v>
      </c>
      <c r="H4383" s="11" t="s">
        <v>1867</v>
      </c>
      <c r="I4383" s="11" t="s">
        <v>1867</v>
      </c>
      <c r="J4383" s="28">
        <v>6694514.2999999998</v>
      </c>
    </row>
    <row r="4384" spans="1:10" x14ac:dyDescent="0.25">
      <c r="A4384"/>
      <c r="B4384" s="17"/>
      <c r="C4384" s="19">
        <v>2016</v>
      </c>
      <c r="D4384" s="30" t="s">
        <v>1868</v>
      </c>
      <c r="E4384" s="11" t="s">
        <v>1867</v>
      </c>
      <c r="F4384" s="33" t="s">
        <v>1867</v>
      </c>
      <c r="G4384" s="10">
        <v>11295832.1</v>
      </c>
      <c r="H4384" s="11" t="s">
        <v>1867</v>
      </c>
      <c r="I4384" s="11" t="s">
        <v>1867</v>
      </c>
      <c r="J4384" s="28">
        <v>9824889.4000000004</v>
      </c>
    </row>
    <row r="4385" spans="1:10" x14ac:dyDescent="0.25">
      <c r="A4385"/>
      <c r="B4385" s="17"/>
      <c r="C4385" s="19">
        <v>2017</v>
      </c>
      <c r="D4385" s="30" t="s">
        <v>1868</v>
      </c>
      <c r="E4385" s="33" t="s">
        <v>1867</v>
      </c>
      <c r="F4385" s="33" t="s">
        <v>1867</v>
      </c>
      <c r="G4385" s="10">
        <v>15701079.6</v>
      </c>
      <c r="H4385" s="11" t="s">
        <v>1867</v>
      </c>
      <c r="I4385" s="11" t="s">
        <v>1867</v>
      </c>
      <c r="J4385" s="28">
        <v>13636131.9</v>
      </c>
    </row>
    <row r="4386" spans="1:10" x14ac:dyDescent="0.25">
      <c r="A4386"/>
      <c r="B4386" s="17"/>
      <c r="C4386" s="19">
        <v>2018</v>
      </c>
      <c r="D4386" s="30" t="s">
        <v>1868</v>
      </c>
      <c r="E4386" s="10">
        <v>3127968.5</v>
      </c>
      <c r="F4386" s="10">
        <v>23105298.799999997</v>
      </c>
      <c r="G4386" s="10">
        <v>20328413.399999999</v>
      </c>
      <c r="H4386" s="11" t="s">
        <v>147</v>
      </c>
      <c r="I4386" s="28">
        <v>17948895.699999999</v>
      </c>
      <c r="J4386" s="28">
        <v>17873475</v>
      </c>
    </row>
    <row r="4387" spans="1:10" x14ac:dyDescent="0.25">
      <c r="A4387" s="22" t="s">
        <v>1466</v>
      </c>
      <c r="B4387" s="17" t="s">
        <v>1467</v>
      </c>
      <c r="C4387" s="19">
        <v>2013</v>
      </c>
      <c r="D4387" s="30" t="s">
        <v>1868</v>
      </c>
      <c r="E4387" s="30" t="s">
        <v>1868</v>
      </c>
      <c r="F4387" s="10">
        <v>125979.3</v>
      </c>
      <c r="G4387" s="10">
        <v>108063.79999999999</v>
      </c>
      <c r="H4387" s="11" t="s">
        <v>147</v>
      </c>
      <c r="I4387" s="28">
        <v>77790.100000000006</v>
      </c>
      <c r="J4387" s="28">
        <v>77468.399999999994</v>
      </c>
    </row>
    <row r="4388" spans="1:10" x14ac:dyDescent="0.25">
      <c r="A4388"/>
      <c r="B4388" s="17"/>
      <c r="C4388" s="19">
        <v>2014</v>
      </c>
      <c r="D4388" s="30" t="s">
        <v>1868</v>
      </c>
      <c r="E4388" s="30" t="s">
        <v>1868</v>
      </c>
      <c r="F4388" s="10">
        <v>218238.2</v>
      </c>
      <c r="G4388" s="10">
        <v>189059</v>
      </c>
      <c r="H4388" s="11" t="s">
        <v>147</v>
      </c>
      <c r="I4388" s="28">
        <v>111277.5</v>
      </c>
      <c r="J4388" s="28">
        <v>111277.5</v>
      </c>
    </row>
    <row r="4389" spans="1:10" x14ac:dyDescent="0.25">
      <c r="A4389"/>
      <c r="B4389" s="17"/>
      <c r="C4389" s="19">
        <v>2015</v>
      </c>
      <c r="D4389" s="30" t="s">
        <v>1868</v>
      </c>
      <c r="E4389" s="30" t="s">
        <v>1868</v>
      </c>
      <c r="F4389" s="10">
        <v>293780.3</v>
      </c>
      <c r="G4389" s="10">
        <v>236517.8</v>
      </c>
      <c r="H4389" s="11" t="s">
        <v>147</v>
      </c>
      <c r="I4389" s="28">
        <v>186472.4</v>
      </c>
      <c r="J4389" s="28">
        <v>186472.4</v>
      </c>
    </row>
    <row r="4390" spans="1:10" x14ac:dyDescent="0.25">
      <c r="A4390"/>
      <c r="B4390" s="17"/>
      <c r="C4390" s="19">
        <v>2016</v>
      </c>
      <c r="D4390" s="30" t="s">
        <v>1868</v>
      </c>
      <c r="E4390" s="30" t="s">
        <v>1868</v>
      </c>
      <c r="F4390" s="10">
        <v>433232</v>
      </c>
      <c r="G4390" s="10">
        <v>323872.40000000002</v>
      </c>
      <c r="H4390" s="11" t="s">
        <v>147</v>
      </c>
      <c r="I4390" s="28">
        <v>273675.59999999998</v>
      </c>
      <c r="J4390" s="28">
        <v>270325.90000000002</v>
      </c>
    </row>
    <row r="4391" spans="1:10" x14ac:dyDescent="0.25">
      <c r="A4391"/>
      <c r="B4391" s="17"/>
      <c r="C4391" s="19">
        <v>2017</v>
      </c>
      <c r="D4391" s="30" t="s">
        <v>1868</v>
      </c>
      <c r="E4391" s="30" t="s">
        <v>1868</v>
      </c>
      <c r="F4391" s="10">
        <v>634902.30000000005</v>
      </c>
      <c r="G4391" s="10">
        <v>491470.2</v>
      </c>
      <c r="H4391" s="11" t="s">
        <v>147</v>
      </c>
      <c r="I4391" s="28">
        <v>425663.7</v>
      </c>
      <c r="J4391" s="28">
        <v>419501.9</v>
      </c>
    </row>
    <row r="4392" spans="1:10" x14ac:dyDescent="0.25">
      <c r="A4392"/>
      <c r="B4392" s="17"/>
      <c r="C4392" s="19">
        <v>2018</v>
      </c>
      <c r="D4392" s="30" t="s">
        <v>1868</v>
      </c>
      <c r="E4392" s="30" t="s">
        <v>1867</v>
      </c>
      <c r="F4392" s="10">
        <v>847387.1</v>
      </c>
      <c r="G4392" s="10">
        <v>607628</v>
      </c>
      <c r="H4392" s="11" t="s">
        <v>147</v>
      </c>
      <c r="I4392" s="30" t="s">
        <v>1867</v>
      </c>
      <c r="J4392" s="28">
        <v>581521.69999999995</v>
      </c>
    </row>
    <row r="4393" spans="1:10" x14ac:dyDescent="0.25">
      <c r="A4393" s="22" t="s">
        <v>1468</v>
      </c>
      <c r="B4393" s="17" t="s">
        <v>1469</v>
      </c>
      <c r="C4393" s="19">
        <v>2013</v>
      </c>
      <c r="D4393" s="30" t="s">
        <v>1868</v>
      </c>
      <c r="E4393" s="10">
        <v>867875.9</v>
      </c>
      <c r="F4393" s="10">
        <v>651250.30000000005</v>
      </c>
      <c r="G4393" s="10">
        <v>479670.3</v>
      </c>
      <c r="H4393" s="11" t="s">
        <v>147</v>
      </c>
      <c r="I4393" s="28">
        <v>356554.8</v>
      </c>
      <c r="J4393" s="28">
        <v>354159.2</v>
      </c>
    </row>
    <row r="4394" spans="1:10" x14ac:dyDescent="0.25">
      <c r="A4394"/>
      <c r="B4394" s="17"/>
      <c r="C4394" s="19">
        <v>2014</v>
      </c>
      <c r="D4394" s="30" t="s">
        <v>1868</v>
      </c>
      <c r="E4394" s="10">
        <v>771334.4</v>
      </c>
      <c r="F4394" s="10">
        <v>1174819.8999999999</v>
      </c>
      <c r="G4394" s="10">
        <v>708241.5</v>
      </c>
      <c r="H4394" s="11" t="s">
        <v>147</v>
      </c>
      <c r="I4394" s="28">
        <v>449246</v>
      </c>
      <c r="J4394" s="28">
        <v>448658.1</v>
      </c>
    </row>
    <row r="4395" spans="1:10" x14ac:dyDescent="0.25">
      <c r="A4395"/>
      <c r="B4395" s="17"/>
      <c r="C4395" s="19">
        <v>2015</v>
      </c>
      <c r="D4395" s="30" t="s">
        <v>1868</v>
      </c>
      <c r="E4395" s="10">
        <v>2366058.2000000002</v>
      </c>
      <c r="F4395" s="10">
        <v>1982183.5</v>
      </c>
      <c r="G4395" s="10">
        <v>1267995.2</v>
      </c>
      <c r="H4395" s="11" t="s">
        <v>147</v>
      </c>
      <c r="I4395" s="28">
        <v>956131.1</v>
      </c>
      <c r="J4395" s="28">
        <v>952824</v>
      </c>
    </row>
    <row r="4396" spans="1:10" x14ac:dyDescent="0.25">
      <c r="A4396"/>
      <c r="B4396" s="17"/>
      <c r="C4396" s="19">
        <v>2016</v>
      </c>
      <c r="D4396" s="30" t="s">
        <v>1868</v>
      </c>
      <c r="E4396" s="10">
        <v>1717237.8</v>
      </c>
      <c r="F4396" s="10">
        <v>2086453</v>
      </c>
      <c r="G4396" s="10">
        <v>1710961.1</v>
      </c>
      <c r="H4396" s="11" t="s">
        <v>147</v>
      </c>
      <c r="I4396" s="28">
        <v>1236046.7</v>
      </c>
      <c r="J4396" s="28">
        <v>1230832.2</v>
      </c>
    </row>
    <row r="4397" spans="1:10" x14ac:dyDescent="0.25">
      <c r="A4397"/>
      <c r="B4397" s="17"/>
      <c r="C4397" s="19">
        <v>2017</v>
      </c>
      <c r="D4397" s="30" t="s">
        <v>1868</v>
      </c>
      <c r="E4397" s="33" t="s">
        <v>1867</v>
      </c>
      <c r="F4397" s="33" t="s">
        <v>1867</v>
      </c>
      <c r="G4397" s="10">
        <v>2366943.4</v>
      </c>
      <c r="H4397" s="11" t="s">
        <v>1867</v>
      </c>
      <c r="I4397" s="11" t="s">
        <v>1867</v>
      </c>
      <c r="J4397" s="28">
        <v>1777579</v>
      </c>
    </row>
    <row r="4398" spans="1:10" x14ac:dyDescent="0.25">
      <c r="A4398"/>
      <c r="B4398" s="17"/>
      <c r="C4398" s="19">
        <v>2018</v>
      </c>
      <c r="D4398" s="30" t="s">
        <v>1868</v>
      </c>
      <c r="E4398" s="30" t="s">
        <v>1867</v>
      </c>
      <c r="F4398" s="10">
        <v>3700060.5999999996</v>
      </c>
      <c r="G4398" s="10">
        <v>3012651.8</v>
      </c>
      <c r="H4398" s="11" t="s">
        <v>147</v>
      </c>
      <c r="I4398" s="30" t="s">
        <v>1867</v>
      </c>
      <c r="J4398" s="28">
        <v>2333113.6</v>
      </c>
    </row>
    <row r="4399" spans="1:10" x14ac:dyDescent="0.25">
      <c r="A4399" s="20" t="s">
        <v>117</v>
      </c>
      <c r="B4399" s="17" t="s">
        <v>1470</v>
      </c>
      <c r="C4399" s="19">
        <v>2013</v>
      </c>
      <c r="D4399" s="34" t="s">
        <v>1867</v>
      </c>
      <c r="E4399" s="10">
        <v>3022272.8</v>
      </c>
      <c r="F4399" s="34" t="s">
        <v>1867</v>
      </c>
      <c r="G4399" s="10">
        <v>2508871.4</v>
      </c>
      <c r="H4399" s="11" t="s">
        <v>1867</v>
      </c>
      <c r="I4399" s="11" t="s">
        <v>1867</v>
      </c>
      <c r="J4399" s="28">
        <v>1763277.9</v>
      </c>
    </row>
    <row r="4400" spans="1:10" x14ac:dyDescent="0.25">
      <c r="A4400"/>
      <c r="B4400" s="17"/>
      <c r="C4400" s="19">
        <v>2014</v>
      </c>
      <c r="D4400" s="30" t="s">
        <v>1868</v>
      </c>
      <c r="E4400" s="29" t="s">
        <v>1867</v>
      </c>
      <c r="F4400" s="10">
        <v>4997365</v>
      </c>
      <c r="G4400" s="10">
        <v>3556163.5</v>
      </c>
      <c r="H4400" s="11" t="s">
        <v>1867</v>
      </c>
      <c r="I4400" s="11" t="s">
        <v>1867</v>
      </c>
      <c r="J4400" s="28">
        <v>2638081.7000000002</v>
      </c>
    </row>
    <row r="4401" spans="1:10" x14ac:dyDescent="0.25">
      <c r="A4401"/>
      <c r="B4401" s="17"/>
      <c r="C4401" s="19">
        <v>2015</v>
      </c>
      <c r="D4401" s="30" t="s">
        <v>1868</v>
      </c>
      <c r="E4401" s="33" t="s">
        <v>1867</v>
      </c>
      <c r="F4401" s="33" t="s">
        <v>1867</v>
      </c>
      <c r="G4401" s="10">
        <v>5861509.4000000004</v>
      </c>
      <c r="H4401" s="11" t="s">
        <v>1867</v>
      </c>
      <c r="I4401" s="11" t="s">
        <v>1867</v>
      </c>
      <c r="J4401" s="28">
        <v>4599703.2</v>
      </c>
    </row>
    <row r="4402" spans="1:10" x14ac:dyDescent="0.25">
      <c r="A4402"/>
      <c r="B4402" s="17"/>
      <c r="C4402" s="19">
        <v>2016</v>
      </c>
      <c r="D4402" s="30" t="s">
        <v>1868</v>
      </c>
      <c r="E4402" s="11" t="s">
        <v>1867</v>
      </c>
      <c r="F4402" s="33" t="s">
        <v>1867</v>
      </c>
      <c r="G4402" s="10">
        <v>9053184.1999999993</v>
      </c>
      <c r="H4402" s="11" t="s">
        <v>1867</v>
      </c>
      <c r="I4402" s="11" t="s">
        <v>1867</v>
      </c>
      <c r="J4402" s="28">
        <v>7112691.5999999996</v>
      </c>
    </row>
    <row r="4403" spans="1:10" x14ac:dyDescent="0.25">
      <c r="A4403"/>
      <c r="B4403" s="17"/>
      <c r="C4403" s="19">
        <v>2017</v>
      </c>
      <c r="D4403" s="30" t="s">
        <v>1868</v>
      </c>
      <c r="E4403" s="33" t="s">
        <v>1867</v>
      </c>
      <c r="F4403" s="33" t="s">
        <v>1867</v>
      </c>
      <c r="G4403" s="10">
        <v>12865496.300000001</v>
      </c>
      <c r="H4403" s="11" t="s">
        <v>1867</v>
      </c>
      <c r="I4403" s="11" t="s">
        <v>1867</v>
      </c>
      <c r="J4403" s="28">
        <v>10548942.9</v>
      </c>
    </row>
    <row r="4404" spans="1:10" x14ac:dyDescent="0.25">
      <c r="A4404"/>
      <c r="B4404" s="17"/>
      <c r="C4404" s="19">
        <v>2018</v>
      </c>
      <c r="D4404" s="30" t="s">
        <v>1868</v>
      </c>
      <c r="E4404" s="30" t="s">
        <v>1867</v>
      </c>
      <c r="F4404" s="30" t="s">
        <v>1867</v>
      </c>
      <c r="G4404" s="10">
        <v>17280415.5</v>
      </c>
      <c r="H4404" s="11" t="s">
        <v>1867</v>
      </c>
      <c r="I4404" s="11" t="s">
        <v>1867</v>
      </c>
      <c r="J4404" s="28">
        <v>14686447.300000001</v>
      </c>
    </row>
    <row r="4405" spans="1:10" x14ac:dyDescent="0.25">
      <c r="A4405" s="21" t="s">
        <v>1471</v>
      </c>
      <c r="B4405" s="17" t="s">
        <v>1472</v>
      </c>
      <c r="C4405" s="19">
        <v>2013</v>
      </c>
      <c r="D4405" s="34" t="s">
        <v>1867</v>
      </c>
      <c r="E4405" s="10">
        <v>2419503.2999999998</v>
      </c>
      <c r="F4405" s="34" t="s">
        <v>1867</v>
      </c>
      <c r="G4405" s="10">
        <v>1699218.6</v>
      </c>
      <c r="H4405" s="11" t="s">
        <v>1867</v>
      </c>
      <c r="I4405" s="11" t="s">
        <v>1867</v>
      </c>
      <c r="J4405" s="28">
        <v>1192423.1000000001</v>
      </c>
    </row>
    <row r="4406" spans="1:10" x14ac:dyDescent="0.25">
      <c r="A4406"/>
      <c r="B4406" s="17"/>
      <c r="C4406" s="19">
        <v>2014</v>
      </c>
      <c r="D4406" s="30" t="s">
        <v>1868</v>
      </c>
      <c r="E4406" s="29" t="s">
        <v>1867</v>
      </c>
      <c r="F4406" s="10">
        <v>3719900.5</v>
      </c>
      <c r="G4406" s="10">
        <v>2451517.9</v>
      </c>
      <c r="H4406" s="11" t="s">
        <v>1867</v>
      </c>
      <c r="I4406" s="11" t="s">
        <v>1867</v>
      </c>
      <c r="J4406" s="28">
        <v>1853623</v>
      </c>
    </row>
    <row r="4407" spans="1:10" x14ac:dyDescent="0.25">
      <c r="A4407"/>
      <c r="B4407" s="17"/>
      <c r="C4407" s="19">
        <v>2015</v>
      </c>
      <c r="D4407" s="30" t="s">
        <v>1868</v>
      </c>
      <c r="E4407" s="33" t="s">
        <v>1867</v>
      </c>
      <c r="F4407" s="33" t="s">
        <v>1867</v>
      </c>
      <c r="G4407" s="10">
        <v>4240498.5</v>
      </c>
      <c r="H4407" s="11" t="s">
        <v>1867</v>
      </c>
      <c r="I4407" s="11" t="s">
        <v>1867</v>
      </c>
      <c r="J4407" s="28">
        <v>3358273.1</v>
      </c>
    </row>
    <row r="4408" spans="1:10" x14ac:dyDescent="0.25">
      <c r="A4408"/>
      <c r="B4408" s="17"/>
      <c r="C4408" s="19">
        <v>2016</v>
      </c>
      <c r="D4408" s="30" t="s">
        <v>1868</v>
      </c>
      <c r="E4408" s="11" t="s">
        <v>1867</v>
      </c>
      <c r="F4408" s="33" t="s">
        <v>1867</v>
      </c>
      <c r="G4408" s="10">
        <v>6531673.0999999996</v>
      </c>
      <c r="H4408" s="11" t="s">
        <v>1867</v>
      </c>
      <c r="I4408" s="11" t="s">
        <v>1867</v>
      </c>
      <c r="J4408" s="28">
        <v>5087486.7</v>
      </c>
    </row>
    <row r="4409" spans="1:10" x14ac:dyDescent="0.25">
      <c r="A4409"/>
      <c r="B4409" s="17"/>
      <c r="C4409" s="19">
        <v>2017</v>
      </c>
      <c r="D4409" s="30" t="s">
        <v>1868</v>
      </c>
      <c r="E4409" s="33" t="s">
        <v>1867</v>
      </c>
      <c r="F4409" s="33" t="s">
        <v>1867</v>
      </c>
      <c r="G4409" s="10">
        <v>9247473.0999999996</v>
      </c>
      <c r="H4409" s="11" t="s">
        <v>1867</v>
      </c>
      <c r="I4409" s="11" t="s">
        <v>1867</v>
      </c>
      <c r="J4409" s="28">
        <v>7417403.7000000002</v>
      </c>
    </row>
    <row r="4410" spans="1:10" x14ac:dyDescent="0.25">
      <c r="A4410"/>
      <c r="B4410" s="17"/>
      <c r="C4410" s="19">
        <v>2018</v>
      </c>
      <c r="D4410" s="30" t="s">
        <v>1868</v>
      </c>
      <c r="E4410" s="10">
        <v>9402588.1999999993</v>
      </c>
      <c r="F4410" s="30" t="s">
        <v>1867</v>
      </c>
      <c r="G4410" s="10">
        <v>11923015.4</v>
      </c>
      <c r="H4410" s="11" t="s">
        <v>147</v>
      </c>
      <c r="I4410" s="11" t="s">
        <v>1867</v>
      </c>
      <c r="J4410" s="28">
        <v>10229896.4</v>
      </c>
    </row>
    <row r="4411" spans="1:10" x14ac:dyDescent="0.25">
      <c r="A4411" s="22" t="s">
        <v>1473</v>
      </c>
      <c r="B4411" s="17" t="s">
        <v>1474</v>
      </c>
      <c r="C4411" s="19">
        <v>2013</v>
      </c>
      <c r="D4411" s="34" t="s">
        <v>1867</v>
      </c>
      <c r="E4411" s="10">
        <v>2388421.6</v>
      </c>
      <c r="F4411" s="10">
        <v>2558200.2999999998</v>
      </c>
      <c r="G4411" s="10">
        <v>1649110.6999999997</v>
      </c>
      <c r="H4411" s="11" t="s">
        <v>1867</v>
      </c>
      <c r="I4411" s="11" t="s">
        <v>1867</v>
      </c>
      <c r="J4411" s="28">
        <f>1159403.7-0.1</f>
        <v>1159403.5999999999</v>
      </c>
    </row>
    <row r="4412" spans="1:10" x14ac:dyDescent="0.25">
      <c r="A4412"/>
      <c r="B4412" s="17"/>
      <c r="C4412" s="19">
        <v>2014</v>
      </c>
      <c r="D4412" s="30" t="s">
        <v>1868</v>
      </c>
      <c r="E4412" s="10">
        <v>3123432.1999999997</v>
      </c>
      <c r="F4412" s="10">
        <v>3600373.6</v>
      </c>
      <c r="G4412" s="10">
        <v>2362170.7999999998</v>
      </c>
      <c r="H4412" s="11" t="s">
        <v>1867</v>
      </c>
      <c r="I4412" s="11" t="s">
        <v>1867</v>
      </c>
      <c r="J4412" s="28">
        <v>1804915.9</v>
      </c>
    </row>
    <row r="4413" spans="1:10" x14ac:dyDescent="0.25">
      <c r="A4413"/>
      <c r="B4413" s="17"/>
      <c r="C4413" s="19">
        <v>2015</v>
      </c>
      <c r="D4413" s="30" t="s">
        <v>1868</v>
      </c>
      <c r="E4413" s="33" t="s">
        <v>1867</v>
      </c>
      <c r="F4413" s="33" t="s">
        <v>1867</v>
      </c>
      <c r="G4413" s="10">
        <v>4098841.8</v>
      </c>
      <c r="H4413" s="11" t="s">
        <v>1867</v>
      </c>
      <c r="I4413" s="11" t="s">
        <v>1867</v>
      </c>
      <c r="J4413" s="28">
        <v>3268306.8</v>
      </c>
    </row>
    <row r="4414" spans="1:10" x14ac:dyDescent="0.25">
      <c r="A4414"/>
      <c r="B4414" s="17"/>
      <c r="C4414" s="19">
        <v>2016</v>
      </c>
      <c r="D4414" s="30" t="s">
        <v>1868</v>
      </c>
      <c r="E4414" s="10">
        <v>4752797.4000000004</v>
      </c>
      <c r="F4414" s="10">
        <v>8346473.2000000002</v>
      </c>
      <c r="G4414" s="10">
        <v>6265157.1000000006</v>
      </c>
      <c r="H4414" s="11" t="s">
        <v>1867</v>
      </c>
      <c r="I4414" s="11" t="s">
        <v>1867</v>
      </c>
      <c r="J4414" s="28">
        <f>4908876.5-0.1</f>
        <v>4908876.4000000004</v>
      </c>
    </row>
    <row r="4415" spans="1:10" x14ac:dyDescent="0.25">
      <c r="A4415"/>
      <c r="B4415" s="17"/>
      <c r="C4415" s="19">
        <v>2017</v>
      </c>
      <c r="D4415" s="30" t="s">
        <v>1868</v>
      </c>
      <c r="E4415" s="33" t="s">
        <v>1867</v>
      </c>
      <c r="F4415" s="33" t="s">
        <v>1867</v>
      </c>
      <c r="G4415" s="10">
        <v>8894868.0999999996</v>
      </c>
      <c r="H4415" s="11" t="s">
        <v>1867</v>
      </c>
      <c r="I4415" s="11" t="s">
        <v>1867</v>
      </c>
      <c r="J4415" s="28">
        <v>7142463.9000000004</v>
      </c>
    </row>
    <row r="4416" spans="1:10" x14ac:dyDescent="0.25">
      <c r="A4416"/>
      <c r="B4416" s="17"/>
      <c r="C4416" s="19">
        <v>2018</v>
      </c>
      <c r="D4416" s="30" t="s">
        <v>1868</v>
      </c>
      <c r="E4416" s="10">
        <v>9402588.1999999993</v>
      </c>
      <c r="F4416" s="10">
        <v>13928723</v>
      </c>
      <c r="G4416" s="10">
        <v>11429435.100000001</v>
      </c>
      <c r="H4416" s="11" t="s">
        <v>147</v>
      </c>
      <c r="I4416" s="28">
        <v>9875598.8000000007</v>
      </c>
      <c r="J4416" s="28">
        <v>9852114.3000000007</v>
      </c>
    </row>
    <row r="4417" spans="1:10" x14ac:dyDescent="0.25">
      <c r="A4417" s="22" t="s">
        <v>1475</v>
      </c>
      <c r="B4417" s="17" t="s">
        <v>1476</v>
      </c>
      <c r="C4417" s="19">
        <v>2013</v>
      </c>
      <c r="D4417" s="30" t="s">
        <v>1868</v>
      </c>
      <c r="E4417" s="34" t="s">
        <v>1867</v>
      </c>
      <c r="F4417" s="10">
        <v>68043.199999999997</v>
      </c>
      <c r="G4417" s="10">
        <v>50107.9</v>
      </c>
      <c r="H4417" s="11" t="s">
        <v>147</v>
      </c>
      <c r="I4417" s="28">
        <v>33019.5</v>
      </c>
      <c r="J4417" s="28">
        <v>33019.5</v>
      </c>
    </row>
    <row r="4418" spans="1:10" x14ac:dyDescent="0.25">
      <c r="A4418"/>
      <c r="B4418" s="17"/>
      <c r="C4418" s="19">
        <v>2014</v>
      </c>
      <c r="D4418" s="30" t="s">
        <v>1868</v>
      </c>
      <c r="E4418" s="29" t="s">
        <v>1867</v>
      </c>
      <c r="F4418" s="10">
        <v>119526.9</v>
      </c>
      <c r="G4418" s="10">
        <v>89347.1</v>
      </c>
      <c r="H4418" s="11" t="s">
        <v>147</v>
      </c>
      <c r="I4418" s="29" t="s">
        <v>1867</v>
      </c>
      <c r="J4418" s="28">
        <v>48707.1</v>
      </c>
    </row>
    <row r="4419" spans="1:10" x14ac:dyDescent="0.25">
      <c r="A4419"/>
      <c r="B4419" s="17"/>
      <c r="C4419" s="19">
        <v>2015</v>
      </c>
      <c r="D4419" s="30" t="s">
        <v>1868</v>
      </c>
      <c r="E4419" s="30" t="s">
        <v>1868</v>
      </c>
      <c r="F4419" s="10">
        <v>208229.7</v>
      </c>
      <c r="G4419" s="10">
        <v>141656.70000000001</v>
      </c>
      <c r="H4419" s="11" t="s">
        <v>147</v>
      </c>
      <c r="I4419" s="28">
        <v>89966.3</v>
      </c>
      <c r="J4419" s="28">
        <v>89966.3</v>
      </c>
    </row>
    <row r="4420" spans="1:10" x14ac:dyDescent="0.25">
      <c r="A4420"/>
      <c r="B4420" s="17"/>
      <c r="C4420" s="19">
        <v>2016</v>
      </c>
      <c r="D4420" s="30" t="s">
        <v>1868</v>
      </c>
      <c r="E4420" s="10">
        <v>56313.7</v>
      </c>
      <c r="F4420" s="10">
        <v>327239.90000000002</v>
      </c>
      <c r="G4420" s="10">
        <v>266516</v>
      </c>
      <c r="H4420" s="11" t="s">
        <v>147</v>
      </c>
      <c r="I4420" s="33" t="s">
        <v>1867</v>
      </c>
      <c r="J4420" s="28">
        <v>178610.3</v>
      </c>
    </row>
    <row r="4421" spans="1:10" x14ac:dyDescent="0.25">
      <c r="A4421"/>
      <c r="B4421" s="17"/>
      <c r="C4421" s="19">
        <v>2017</v>
      </c>
      <c r="D4421" s="30" t="s">
        <v>1868</v>
      </c>
      <c r="E4421" s="30" t="s">
        <v>1868</v>
      </c>
      <c r="F4421" s="10">
        <v>429673.69999999995</v>
      </c>
      <c r="G4421" s="10">
        <v>352605</v>
      </c>
      <c r="H4421" s="11" t="s">
        <v>147</v>
      </c>
      <c r="I4421" s="28">
        <v>279410.59999999998</v>
      </c>
      <c r="J4421" s="28">
        <v>274939.8</v>
      </c>
    </row>
    <row r="4422" spans="1:10" x14ac:dyDescent="0.25">
      <c r="A4422"/>
      <c r="B4422" s="17"/>
      <c r="C4422" s="19">
        <v>2018</v>
      </c>
      <c r="D4422" s="30" t="s">
        <v>1868</v>
      </c>
      <c r="E4422" s="30" t="s">
        <v>1868</v>
      </c>
      <c r="F4422" s="10">
        <v>567029.69999999995</v>
      </c>
      <c r="G4422" s="10">
        <v>493580.3</v>
      </c>
      <c r="H4422" s="11" t="s">
        <v>147</v>
      </c>
      <c r="I4422" s="28">
        <v>378654.1</v>
      </c>
      <c r="J4422" s="28">
        <v>377782.1</v>
      </c>
    </row>
    <row r="4423" spans="1:10" x14ac:dyDescent="0.25">
      <c r="A4423" s="21" t="s">
        <v>1477</v>
      </c>
      <c r="B4423" s="17" t="s">
        <v>1478</v>
      </c>
      <c r="C4423" s="19">
        <v>2013</v>
      </c>
      <c r="D4423" s="30" t="s">
        <v>1868</v>
      </c>
      <c r="E4423" s="34" t="s">
        <v>1867</v>
      </c>
      <c r="F4423" s="34" t="s">
        <v>1867</v>
      </c>
      <c r="G4423" s="10">
        <v>809652.8</v>
      </c>
      <c r="H4423" s="11" t="s">
        <v>1867</v>
      </c>
      <c r="I4423" s="11" t="s">
        <v>1867</v>
      </c>
      <c r="J4423" s="28">
        <v>570854.80000000005</v>
      </c>
    </row>
    <row r="4424" spans="1:10" x14ac:dyDescent="0.25">
      <c r="A4424"/>
      <c r="B4424" s="17"/>
      <c r="C4424" s="19">
        <v>2014</v>
      </c>
      <c r="D4424" s="30" t="s">
        <v>1868</v>
      </c>
      <c r="E4424" s="29" t="s">
        <v>1867</v>
      </c>
      <c r="F4424" s="10">
        <v>1277464.5</v>
      </c>
      <c r="G4424" s="10">
        <v>1104645.6000000001</v>
      </c>
      <c r="H4424" s="11" t="s">
        <v>1867</v>
      </c>
      <c r="I4424" s="11" t="s">
        <v>1867</v>
      </c>
      <c r="J4424" s="28">
        <v>784458.7</v>
      </c>
    </row>
    <row r="4425" spans="1:10" x14ac:dyDescent="0.25">
      <c r="A4425"/>
      <c r="B4425" s="17"/>
      <c r="C4425" s="19">
        <v>2015</v>
      </c>
      <c r="D4425" s="30" t="s">
        <v>1868</v>
      </c>
      <c r="E4425" s="10">
        <v>581175.19999999995</v>
      </c>
      <c r="F4425" s="10">
        <v>1858191.5</v>
      </c>
      <c r="G4425" s="10">
        <v>1621010.9000000001</v>
      </c>
      <c r="H4425" s="11" t="s">
        <v>147</v>
      </c>
      <c r="I4425" s="28">
        <v>1273281.8999999999</v>
      </c>
      <c r="J4425" s="28">
        <v>1241430.1000000001</v>
      </c>
    </row>
    <row r="4426" spans="1:10" x14ac:dyDescent="0.25">
      <c r="A4426"/>
      <c r="B4426" s="17"/>
      <c r="C4426" s="19">
        <v>2016</v>
      </c>
      <c r="D4426" s="30" t="s">
        <v>1868</v>
      </c>
      <c r="E4426" s="10">
        <v>422091</v>
      </c>
      <c r="F4426" s="10">
        <v>2848805.7</v>
      </c>
      <c r="G4426" s="10">
        <v>2521511.1</v>
      </c>
      <c r="H4426" s="11" t="s">
        <v>147</v>
      </c>
      <c r="I4426" s="28">
        <v>2061667.9</v>
      </c>
      <c r="J4426" s="28">
        <v>2025204.9</v>
      </c>
    </row>
    <row r="4427" spans="1:10" x14ac:dyDescent="0.25">
      <c r="A4427"/>
      <c r="B4427" s="17"/>
      <c r="C4427" s="19">
        <v>2017</v>
      </c>
      <c r="D4427" s="30" t="s">
        <v>1868</v>
      </c>
      <c r="E4427" s="10">
        <v>1364843.5</v>
      </c>
      <c r="F4427" s="10">
        <v>4220768</v>
      </c>
      <c r="G4427" s="10">
        <v>3618023.2</v>
      </c>
      <c r="H4427" s="11" t="s">
        <v>147</v>
      </c>
      <c r="I4427" s="28">
        <v>3187771.5</v>
      </c>
      <c r="J4427" s="28">
        <v>3131539.2</v>
      </c>
    </row>
    <row r="4428" spans="1:10" x14ac:dyDescent="0.25">
      <c r="A4428"/>
      <c r="B4428" s="17"/>
      <c r="C4428" s="19">
        <v>2018</v>
      </c>
      <c r="D4428" s="30" t="s">
        <v>1868</v>
      </c>
      <c r="E4428" s="30" t="s">
        <v>1867</v>
      </c>
      <c r="F4428" s="30" t="s">
        <v>1867</v>
      </c>
      <c r="G4428" s="10">
        <v>5357400.1000000006</v>
      </c>
      <c r="H4428" s="11" t="s">
        <v>1867</v>
      </c>
      <c r="I4428" s="11" t="s">
        <v>1867</v>
      </c>
      <c r="J4428" s="28">
        <v>4456550.9000000004</v>
      </c>
    </row>
    <row r="4429" spans="1:10" x14ac:dyDescent="0.25">
      <c r="A4429" s="22" t="s">
        <v>1479</v>
      </c>
      <c r="B4429" s="17" t="s">
        <v>1480</v>
      </c>
      <c r="C4429" s="19">
        <v>2013</v>
      </c>
      <c r="D4429" s="30" t="s">
        <v>1868</v>
      </c>
      <c r="E4429" s="34" t="s">
        <v>1867</v>
      </c>
      <c r="F4429" s="10">
        <v>108587.99999999999</v>
      </c>
      <c r="G4429" s="10">
        <v>73153.799999999988</v>
      </c>
      <c r="H4429" s="11" t="s">
        <v>147</v>
      </c>
      <c r="I4429" s="28">
        <v>38493.699999999997</v>
      </c>
      <c r="J4429" s="28">
        <v>38493.699999999997</v>
      </c>
    </row>
    <row r="4430" spans="1:10" x14ac:dyDescent="0.25">
      <c r="A4430"/>
      <c r="B4430" s="17"/>
      <c r="C4430" s="19">
        <v>2014</v>
      </c>
      <c r="D4430" s="30" t="s">
        <v>1868</v>
      </c>
      <c r="E4430" s="29" t="s">
        <v>1867</v>
      </c>
      <c r="F4430" s="10">
        <v>89369</v>
      </c>
      <c r="G4430" s="10">
        <v>78243.5</v>
      </c>
      <c r="H4430" s="11" t="s">
        <v>147</v>
      </c>
      <c r="I4430" s="29" t="s">
        <v>1867</v>
      </c>
      <c r="J4430" s="28">
        <v>37154</v>
      </c>
    </row>
    <row r="4431" spans="1:10" x14ac:dyDescent="0.25">
      <c r="A4431"/>
      <c r="B4431" s="17"/>
      <c r="C4431" s="19">
        <v>2015</v>
      </c>
      <c r="D4431" s="30" t="s">
        <v>1868</v>
      </c>
      <c r="E4431" s="33" t="s">
        <v>1867</v>
      </c>
      <c r="F4431" s="10">
        <v>143201.5</v>
      </c>
      <c r="G4431" s="10">
        <v>127401.8</v>
      </c>
      <c r="H4431" s="11" t="s">
        <v>147</v>
      </c>
      <c r="I4431" s="33" t="s">
        <v>1867</v>
      </c>
      <c r="J4431" s="28">
        <v>58592.7</v>
      </c>
    </row>
    <row r="4432" spans="1:10" x14ac:dyDescent="0.25">
      <c r="A4432"/>
      <c r="B4432" s="17"/>
      <c r="C4432" s="19">
        <v>2016</v>
      </c>
      <c r="D4432" s="30" t="s">
        <v>1868</v>
      </c>
      <c r="E4432" s="10">
        <v>19260.7</v>
      </c>
      <c r="F4432" s="10">
        <v>225966.2</v>
      </c>
      <c r="G4432" s="10">
        <v>189920.6</v>
      </c>
      <c r="H4432" s="11" t="s">
        <v>147</v>
      </c>
      <c r="I4432" s="33" t="s">
        <v>1867</v>
      </c>
      <c r="J4432" s="28">
        <v>109389.8</v>
      </c>
    </row>
    <row r="4433" spans="1:10" x14ac:dyDescent="0.25">
      <c r="A4433"/>
      <c r="B4433" s="17"/>
      <c r="C4433" s="19">
        <v>2017</v>
      </c>
      <c r="D4433" s="30" t="s">
        <v>1868</v>
      </c>
      <c r="E4433" s="33" t="s">
        <v>1867</v>
      </c>
      <c r="F4433" s="10">
        <v>238298.5</v>
      </c>
      <c r="G4433" s="10">
        <v>214972.9</v>
      </c>
      <c r="H4433" s="11" t="s">
        <v>147</v>
      </c>
      <c r="I4433" s="33" t="s">
        <v>1867</v>
      </c>
      <c r="J4433" s="28">
        <v>141809.79999999999</v>
      </c>
    </row>
    <row r="4434" spans="1:10" x14ac:dyDescent="0.25">
      <c r="A4434"/>
      <c r="B4434" s="17"/>
      <c r="C4434" s="19">
        <v>2018</v>
      </c>
      <c r="D4434" s="30" t="s">
        <v>1868</v>
      </c>
      <c r="E4434" s="30" t="s">
        <v>1867</v>
      </c>
      <c r="F4434" s="10">
        <v>318136.3</v>
      </c>
      <c r="G4434" s="30" t="s">
        <v>1867</v>
      </c>
      <c r="H4434" s="11" t="s">
        <v>147</v>
      </c>
      <c r="I4434" s="30" t="s">
        <v>1867</v>
      </c>
      <c r="J4434" s="30" t="s">
        <v>1867</v>
      </c>
    </row>
    <row r="4435" spans="1:10" x14ac:dyDescent="0.25">
      <c r="A4435" s="22" t="s">
        <v>1481</v>
      </c>
      <c r="B4435" s="17" t="s">
        <v>1482</v>
      </c>
      <c r="C4435" s="19">
        <v>2013</v>
      </c>
      <c r="D4435" s="30" t="s">
        <v>1868</v>
      </c>
      <c r="E4435" s="10">
        <v>594889.30000000005</v>
      </c>
      <c r="F4435" s="10">
        <v>1105829.8999999999</v>
      </c>
      <c r="G4435" s="10">
        <v>736499.00000000012</v>
      </c>
      <c r="H4435" s="11" t="s">
        <v>1867</v>
      </c>
      <c r="I4435" s="11" t="s">
        <v>1867</v>
      </c>
      <c r="J4435" s="28">
        <f>532361.3-0.2</f>
        <v>532361.10000000009</v>
      </c>
    </row>
    <row r="4436" spans="1:10" x14ac:dyDescent="0.25">
      <c r="A4436"/>
      <c r="B4436" s="17"/>
      <c r="C4436" s="19">
        <v>2014</v>
      </c>
      <c r="D4436" s="30" t="s">
        <v>1868</v>
      </c>
      <c r="E4436" s="10">
        <v>430523.89999999997</v>
      </c>
      <c r="F4436" s="10">
        <v>1188095.5</v>
      </c>
      <c r="G4436" s="10">
        <v>1026402.1</v>
      </c>
      <c r="H4436" s="11" t="s">
        <v>1867</v>
      </c>
      <c r="I4436" s="11" t="s">
        <v>1867</v>
      </c>
      <c r="J4436" s="28">
        <v>747304.7</v>
      </c>
    </row>
    <row r="4437" spans="1:10" x14ac:dyDescent="0.25">
      <c r="A4437"/>
      <c r="B4437" s="17"/>
      <c r="C4437" s="19">
        <v>2015</v>
      </c>
      <c r="D4437" s="30" t="s">
        <v>1868</v>
      </c>
      <c r="E4437" s="33" t="s">
        <v>1867</v>
      </c>
      <c r="F4437" s="10">
        <v>1714990</v>
      </c>
      <c r="G4437" s="10">
        <v>1493609.0999999999</v>
      </c>
      <c r="H4437" s="11" t="s">
        <v>147</v>
      </c>
      <c r="I4437" s="33" t="s">
        <v>1867</v>
      </c>
      <c r="J4437" s="28">
        <v>1182837.3999999999</v>
      </c>
    </row>
    <row r="4438" spans="1:10" x14ac:dyDescent="0.25">
      <c r="A4438"/>
      <c r="B4438" s="17"/>
      <c r="C4438" s="19">
        <v>2016</v>
      </c>
      <c r="D4438" s="30" t="s">
        <v>1868</v>
      </c>
      <c r="E4438" s="10">
        <v>402830.3</v>
      </c>
      <c r="F4438" s="10">
        <v>2622839.5</v>
      </c>
      <c r="G4438" s="10">
        <v>2331590.5</v>
      </c>
      <c r="H4438" s="11" t="s">
        <v>147</v>
      </c>
      <c r="I4438" s="33" t="s">
        <v>1867</v>
      </c>
      <c r="J4438" s="28">
        <f>1915815.2-0.1</f>
        <v>1915815.0999999999</v>
      </c>
    </row>
    <row r="4439" spans="1:10" x14ac:dyDescent="0.25">
      <c r="A4439"/>
      <c r="B4439" s="17"/>
      <c r="C4439" s="19">
        <v>2017</v>
      </c>
      <c r="D4439" s="30" t="s">
        <v>1868</v>
      </c>
      <c r="E4439" s="33" t="s">
        <v>1867</v>
      </c>
      <c r="F4439" s="10">
        <v>3982469.5</v>
      </c>
      <c r="G4439" s="10">
        <v>3403050.3</v>
      </c>
      <c r="H4439" s="11" t="s">
        <v>147</v>
      </c>
      <c r="I4439" s="33" t="s">
        <v>1867</v>
      </c>
      <c r="J4439" s="28">
        <v>2989729.4</v>
      </c>
    </row>
    <row r="4440" spans="1:10" x14ac:dyDescent="0.25">
      <c r="A4440"/>
      <c r="B4440" s="17"/>
      <c r="C4440" s="19">
        <v>2018</v>
      </c>
      <c r="D4440" s="30" t="s">
        <v>1868</v>
      </c>
      <c r="E4440" s="10">
        <v>1850862.7999999998</v>
      </c>
      <c r="F4440" s="10">
        <v>5557183.9000000004</v>
      </c>
      <c r="G4440" s="10">
        <v>5087217.1999999993</v>
      </c>
      <c r="H4440" s="11" t="s">
        <v>1867</v>
      </c>
      <c r="I4440" s="11" t="s">
        <v>1867</v>
      </c>
      <c r="J4440" s="28">
        <v>4280568.0999999996</v>
      </c>
    </row>
    <row r="4441" spans="1:10" x14ac:dyDescent="0.25">
      <c r="A4441" s="18" t="s">
        <v>58</v>
      </c>
      <c r="B4441" s="17" t="s">
        <v>22</v>
      </c>
      <c r="C4441" s="19">
        <v>2013</v>
      </c>
      <c r="D4441" s="10">
        <v>3375234</v>
      </c>
      <c r="E4441" s="34" t="s">
        <v>1867</v>
      </c>
      <c r="F4441" s="34" t="s">
        <v>1867</v>
      </c>
      <c r="G4441" s="10">
        <v>2926621.3</v>
      </c>
      <c r="H4441" s="11" t="s">
        <v>1867</v>
      </c>
      <c r="I4441" s="11" t="s">
        <v>1867</v>
      </c>
      <c r="J4441" s="28">
        <v>1239004.3</v>
      </c>
    </row>
    <row r="4442" spans="1:10" x14ac:dyDescent="0.25">
      <c r="A4442"/>
      <c r="B4442" s="17"/>
      <c r="C4442" s="19">
        <v>2014</v>
      </c>
      <c r="D4442" s="29" t="s">
        <v>1867</v>
      </c>
      <c r="E4442" s="29" t="s">
        <v>1867</v>
      </c>
      <c r="F4442" s="10">
        <v>8117275.2000000002</v>
      </c>
      <c r="G4442" s="10">
        <v>2527094.7999999998</v>
      </c>
      <c r="H4442" s="11" t="s">
        <v>147</v>
      </c>
      <c r="I4442" s="28">
        <v>1292700.2</v>
      </c>
      <c r="J4442" s="28">
        <v>1286263</v>
      </c>
    </row>
    <row r="4443" spans="1:10" x14ac:dyDescent="0.25">
      <c r="A4443"/>
      <c r="B4443" s="17"/>
      <c r="C4443" s="19">
        <v>2015</v>
      </c>
      <c r="D4443" s="33" t="s">
        <v>1867</v>
      </c>
      <c r="E4443" s="33" t="s">
        <v>1867</v>
      </c>
      <c r="F4443" s="10">
        <v>9442813.9000000004</v>
      </c>
      <c r="G4443" s="10">
        <v>2956100.5999999996</v>
      </c>
      <c r="H4443" s="11" t="s">
        <v>147</v>
      </c>
      <c r="I4443" s="28">
        <v>1876699.7</v>
      </c>
      <c r="J4443" s="28">
        <v>1869684.2</v>
      </c>
    </row>
    <row r="4444" spans="1:10" x14ac:dyDescent="0.25">
      <c r="A4444"/>
      <c r="B4444" s="17"/>
      <c r="C4444" s="19">
        <v>2016</v>
      </c>
      <c r="D4444" s="33" t="s">
        <v>1867</v>
      </c>
      <c r="E4444" s="10">
        <v>43422935.200000003</v>
      </c>
      <c r="F4444" s="10">
        <v>14655547.800000001</v>
      </c>
      <c r="G4444" s="10">
        <v>5533884.2999999998</v>
      </c>
      <c r="H4444" s="11" t="s">
        <v>147</v>
      </c>
      <c r="I4444" s="28">
        <v>2647370.4</v>
      </c>
      <c r="J4444" s="28">
        <v>2631433.7999999998</v>
      </c>
    </row>
    <row r="4445" spans="1:10" x14ac:dyDescent="0.25">
      <c r="A4445"/>
      <c r="B4445" s="17"/>
      <c r="C4445" s="19">
        <v>2017</v>
      </c>
      <c r="D4445" s="30" t="s">
        <v>1868</v>
      </c>
      <c r="E4445" s="10">
        <v>49688960.299999997</v>
      </c>
      <c r="F4445" s="10">
        <v>19150926</v>
      </c>
      <c r="G4445" s="10">
        <v>6565972.2999999998</v>
      </c>
      <c r="H4445" s="11" t="s">
        <v>147</v>
      </c>
      <c r="I4445" s="28">
        <v>3172689.9</v>
      </c>
      <c r="J4445" s="28">
        <v>3150392.8</v>
      </c>
    </row>
    <row r="4446" spans="1:10" x14ac:dyDescent="0.25">
      <c r="A4446"/>
      <c r="B4446" s="17"/>
      <c r="C4446" s="19">
        <v>2018</v>
      </c>
      <c r="D4446" s="30" t="s">
        <v>1867</v>
      </c>
      <c r="E4446" s="30" t="s">
        <v>1867</v>
      </c>
      <c r="F4446" s="10">
        <v>20944769.099999998</v>
      </c>
      <c r="G4446" s="10">
        <v>7907451.9000000004</v>
      </c>
      <c r="H4446" s="11" t="s">
        <v>147</v>
      </c>
      <c r="I4446" s="28">
        <v>3736443.9</v>
      </c>
      <c r="J4446" s="28">
        <v>3720928.8</v>
      </c>
    </row>
    <row r="4447" spans="1:10" x14ac:dyDescent="0.25">
      <c r="A4447" s="20" t="s">
        <v>118</v>
      </c>
      <c r="B4447" s="17" t="s">
        <v>1483</v>
      </c>
      <c r="C4447" s="19">
        <v>2013</v>
      </c>
      <c r="D4447" s="30" t="s">
        <v>1868</v>
      </c>
      <c r="E4447" s="10">
        <v>11958524.800000001</v>
      </c>
      <c r="F4447" s="10">
        <v>2792137.8</v>
      </c>
      <c r="G4447" s="10">
        <v>628247.70000000007</v>
      </c>
      <c r="H4447" s="11" t="s">
        <v>147</v>
      </c>
      <c r="I4447" s="28">
        <v>13561.8</v>
      </c>
      <c r="J4447" s="28">
        <v>13561.8</v>
      </c>
    </row>
    <row r="4448" spans="1:10" x14ac:dyDescent="0.25">
      <c r="A4448"/>
      <c r="B4448" s="17"/>
      <c r="C4448" s="19">
        <v>2014</v>
      </c>
      <c r="D4448" s="30" t="s">
        <v>1868</v>
      </c>
      <c r="E4448" s="10">
        <v>11561386.6</v>
      </c>
      <c r="F4448" s="10">
        <v>3256115.4000000004</v>
      </c>
      <c r="G4448" s="10">
        <v>550621</v>
      </c>
      <c r="H4448" s="11" t="s">
        <v>147</v>
      </c>
      <c r="I4448" s="28">
        <v>11458.9</v>
      </c>
      <c r="J4448" s="28">
        <v>11458.9</v>
      </c>
    </row>
    <row r="4449" spans="1:10" x14ac:dyDescent="0.25">
      <c r="A4449"/>
      <c r="B4449" s="17"/>
      <c r="C4449" s="19">
        <v>2015</v>
      </c>
      <c r="D4449" s="30" t="s">
        <v>1868</v>
      </c>
      <c r="E4449" s="10">
        <v>16647846.199999999</v>
      </c>
      <c r="F4449" s="10">
        <v>4038895.5999999996</v>
      </c>
      <c r="G4449" s="10">
        <v>596192.30000000005</v>
      </c>
      <c r="H4449" s="11" t="s">
        <v>147</v>
      </c>
      <c r="I4449" s="28">
        <v>14687.4</v>
      </c>
      <c r="J4449" s="28">
        <v>14687.4</v>
      </c>
    </row>
    <row r="4450" spans="1:10" x14ac:dyDescent="0.25">
      <c r="A4450"/>
      <c r="B4450" s="17"/>
      <c r="C4450" s="19">
        <v>2016</v>
      </c>
      <c r="D4450" s="30" t="s">
        <v>1868</v>
      </c>
      <c r="E4450" s="10">
        <v>21527679.899999999</v>
      </c>
      <c r="F4450" s="10">
        <v>6290198.8999999994</v>
      </c>
      <c r="G4450" s="10">
        <v>1341869.8000000003</v>
      </c>
      <c r="H4450" s="11" t="s">
        <v>147</v>
      </c>
      <c r="I4450" s="28">
        <v>29688.1</v>
      </c>
      <c r="J4450" s="28">
        <v>29688.1</v>
      </c>
    </row>
    <row r="4451" spans="1:10" x14ac:dyDescent="0.25">
      <c r="A4451"/>
      <c r="B4451" s="17"/>
      <c r="C4451" s="19">
        <v>2017</v>
      </c>
      <c r="D4451" s="30" t="s">
        <v>1868</v>
      </c>
      <c r="E4451" s="10">
        <v>14753163.699999999</v>
      </c>
      <c r="F4451" s="10">
        <v>7828036.2999999998</v>
      </c>
      <c r="G4451" s="10">
        <v>1644704.7000000002</v>
      </c>
      <c r="H4451" s="11" t="s">
        <v>147</v>
      </c>
      <c r="I4451" s="28">
        <v>47620.5</v>
      </c>
      <c r="J4451" s="28">
        <v>46989.1</v>
      </c>
    </row>
    <row r="4452" spans="1:10" x14ac:dyDescent="0.25">
      <c r="A4452"/>
      <c r="B4452" s="17"/>
      <c r="C4452" s="19">
        <v>2018</v>
      </c>
      <c r="D4452" s="30" t="s">
        <v>1867</v>
      </c>
      <c r="E4452" s="30" t="s">
        <v>1867</v>
      </c>
      <c r="F4452" s="10">
        <v>8109002.7000000002</v>
      </c>
      <c r="G4452" s="10">
        <v>2006461.0999999999</v>
      </c>
      <c r="H4452" s="11" t="s">
        <v>147</v>
      </c>
      <c r="I4452" s="28">
        <v>43754.8</v>
      </c>
      <c r="J4452" s="28">
        <v>43027.4</v>
      </c>
    </row>
    <row r="4453" spans="1:10" x14ac:dyDescent="0.25">
      <c r="A4453" s="21" t="s">
        <v>1484</v>
      </c>
      <c r="B4453" s="17" t="s">
        <v>1485</v>
      </c>
      <c r="C4453" s="19">
        <v>2013</v>
      </c>
      <c r="D4453" s="30" t="s">
        <v>1868</v>
      </c>
      <c r="E4453" s="34" t="s">
        <v>1867</v>
      </c>
      <c r="F4453" s="34" t="s">
        <v>1867</v>
      </c>
      <c r="G4453" s="34" t="s">
        <v>1867</v>
      </c>
      <c r="H4453" s="11" t="s">
        <v>147</v>
      </c>
      <c r="I4453" s="11" t="s">
        <v>1867</v>
      </c>
      <c r="J4453" s="11" t="s">
        <v>1867</v>
      </c>
    </row>
    <row r="4454" spans="1:10" x14ac:dyDescent="0.25">
      <c r="A4454"/>
      <c r="B4454" s="17"/>
      <c r="C4454" s="19">
        <v>2014</v>
      </c>
      <c r="D4454" s="30" t="s">
        <v>1868</v>
      </c>
      <c r="E4454" s="29" t="s">
        <v>1867</v>
      </c>
      <c r="F4454" s="10">
        <v>57554.200000000004</v>
      </c>
      <c r="G4454" s="10">
        <v>35993.1</v>
      </c>
      <c r="H4454" s="11" t="s">
        <v>147</v>
      </c>
      <c r="I4454" s="29" t="s">
        <v>1867</v>
      </c>
      <c r="J4454" s="29" t="s">
        <v>1867</v>
      </c>
    </row>
    <row r="4455" spans="1:10" x14ac:dyDescent="0.25">
      <c r="A4455"/>
      <c r="B4455" s="17"/>
      <c r="C4455" s="19">
        <v>2015</v>
      </c>
      <c r="D4455" s="30" t="s">
        <v>1868</v>
      </c>
      <c r="E4455" s="33" t="s">
        <v>1867</v>
      </c>
      <c r="F4455" s="33" t="s">
        <v>1867</v>
      </c>
      <c r="G4455" s="10">
        <v>39255.300000000003</v>
      </c>
      <c r="H4455" s="11" t="s">
        <v>147</v>
      </c>
      <c r="I4455" s="28">
        <v>5228.3</v>
      </c>
      <c r="J4455" s="28">
        <v>5228.3</v>
      </c>
    </row>
    <row r="4456" spans="1:10" x14ac:dyDescent="0.25">
      <c r="A4456"/>
      <c r="B4456" s="17"/>
      <c r="C4456" s="19">
        <v>2016</v>
      </c>
      <c r="D4456" s="30" t="s">
        <v>1868</v>
      </c>
      <c r="E4456" s="11" t="s">
        <v>1867</v>
      </c>
      <c r="F4456" s="10">
        <v>596503</v>
      </c>
      <c r="G4456" s="10">
        <v>170157.40000000002</v>
      </c>
      <c r="H4456" s="11" t="s">
        <v>147</v>
      </c>
      <c r="I4456" s="11" t="s">
        <v>1867</v>
      </c>
      <c r="J4456" s="28">
        <v>12473.7</v>
      </c>
    </row>
    <row r="4457" spans="1:10" x14ac:dyDescent="0.25">
      <c r="A4457"/>
      <c r="B4457" s="17"/>
      <c r="C4457" s="19">
        <v>2017</v>
      </c>
      <c r="D4457" s="30" t="s">
        <v>1868</v>
      </c>
      <c r="E4457" s="33" t="s">
        <v>1867</v>
      </c>
      <c r="F4457" s="33" t="s">
        <v>1867</v>
      </c>
      <c r="G4457" s="10">
        <v>91245.9</v>
      </c>
      <c r="H4457" s="11" t="s">
        <v>147</v>
      </c>
      <c r="I4457" s="33" t="s">
        <v>1867</v>
      </c>
      <c r="J4457" s="28">
        <v>13201.2</v>
      </c>
    </row>
    <row r="4458" spans="1:10" x14ac:dyDescent="0.25">
      <c r="A4458"/>
      <c r="B4458" s="17"/>
      <c r="C4458" s="19">
        <v>2018</v>
      </c>
      <c r="D4458" s="30" t="s">
        <v>1868</v>
      </c>
      <c r="E4458" s="30" t="s">
        <v>1867</v>
      </c>
      <c r="F4458" s="30" t="s">
        <v>1867</v>
      </c>
      <c r="G4458" s="10">
        <v>149390.20000000001</v>
      </c>
      <c r="H4458" s="11" t="s">
        <v>147</v>
      </c>
      <c r="I4458" s="28">
        <v>8587.1</v>
      </c>
      <c r="J4458" s="28">
        <v>8587.1</v>
      </c>
    </row>
    <row r="4459" spans="1:10" x14ac:dyDescent="0.25">
      <c r="A4459" s="22" t="s">
        <v>1486</v>
      </c>
      <c r="B4459" s="17" t="s">
        <v>1487</v>
      </c>
      <c r="C4459" s="19">
        <v>2013</v>
      </c>
      <c r="D4459" s="30" t="s">
        <v>1868</v>
      </c>
      <c r="E4459" s="30" t="s">
        <v>1868</v>
      </c>
      <c r="F4459" s="30" t="s">
        <v>1868</v>
      </c>
      <c r="G4459" s="30" t="s">
        <v>1868</v>
      </c>
      <c r="H4459" s="11" t="s">
        <v>147</v>
      </c>
      <c r="I4459" s="11" t="s">
        <v>147</v>
      </c>
      <c r="J4459" s="11" t="s">
        <v>147</v>
      </c>
    </row>
    <row r="4460" spans="1:10" x14ac:dyDescent="0.25">
      <c r="A4460"/>
      <c r="B4460" s="17"/>
      <c r="C4460" s="19">
        <v>2014</v>
      </c>
      <c r="D4460" s="30" t="s">
        <v>1868</v>
      </c>
      <c r="E4460" s="30" t="s">
        <v>1868</v>
      </c>
      <c r="F4460" s="30" t="s">
        <v>1868</v>
      </c>
      <c r="G4460" s="30" t="s">
        <v>1868</v>
      </c>
      <c r="H4460" s="11" t="s">
        <v>147</v>
      </c>
      <c r="I4460" s="11" t="s">
        <v>147</v>
      </c>
      <c r="J4460" s="11" t="s">
        <v>147</v>
      </c>
    </row>
    <row r="4461" spans="1:10" x14ac:dyDescent="0.25">
      <c r="A4461"/>
      <c r="B4461" s="17"/>
      <c r="C4461" s="19">
        <v>2015</v>
      </c>
      <c r="D4461" s="30" t="s">
        <v>1868</v>
      </c>
      <c r="E4461" s="30" t="s">
        <v>1868</v>
      </c>
      <c r="F4461" s="30" t="s">
        <v>1868</v>
      </c>
      <c r="G4461" s="30" t="s">
        <v>1868</v>
      </c>
      <c r="H4461" s="11" t="s">
        <v>147</v>
      </c>
      <c r="I4461" s="11" t="s">
        <v>147</v>
      </c>
      <c r="J4461" s="11" t="s">
        <v>147</v>
      </c>
    </row>
    <row r="4462" spans="1:10" x14ac:dyDescent="0.25">
      <c r="A4462"/>
      <c r="B4462" s="17"/>
      <c r="C4462" s="19">
        <v>2016</v>
      </c>
      <c r="D4462" s="30" t="s">
        <v>1868</v>
      </c>
      <c r="E4462" s="30" t="s">
        <v>1868</v>
      </c>
      <c r="F4462" s="30" t="s">
        <v>1868</v>
      </c>
      <c r="G4462" s="30" t="s">
        <v>1868</v>
      </c>
      <c r="H4462" s="11" t="s">
        <v>147</v>
      </c>
      <c r="I4462" s="11" t="s">
        <v>147</v>
      </c>
      <c r="J4462" s="11" t="s">
        <v>147</v>
      </c>
    </row>
    <row r="4463" spans="1:10" x14ac:dyDescent="0.25">
      <c r="A4463"/>
      <c r="B4463" s="17"/>
      <c r="C4463" s="19">
        <v>2017</v>
      </c>
      <c r="D4463" s="30" t="s">
        <v>1868</v>
      </c>
      <c r="E4463" s="30" t="s">
        <v>1868</v>
      </c>
      <c r="F4463" s="30" t="s">
        <v>1868</v>
      </c>
      <c r="G4463" s="30" t="s">
        <v>1868</v>
      </c>
      <c r="H4463" s="11" t="s">
        <v>147</v>
      </c>
      <c r="I4463" s="11" t="s">
        <v>147</v>
      </c>
      <c r="J4463" s="11" t="s">
        <v>147</v>
      </c>
    </row>
    <row r="4464" spans="1:10" x14ac:dyDescent="0.25">
      <c r="A4464"/>
      <c r="B4464" s="17"/>
      <c r="C4464" s="19">
        <v>2018</v>
      </c>
      <c r="D4464" s="30" t="s">
        <v>1868</v>
      </c>
      <c r="E4464" s="30" t="s">
        <v>1868</v>
      </c>
      <c r="F4464" s="30" t="s">
        <v>1868</v>
      </c>
      <c r="G4464" s="30" t="s">
        <v>1868</v>
      </c>
      <c r="H4464" s="11" t="s">
        <v>147</v>
      </c>
      <c r="I4464" s="11" t="s">
        <v>147</v>
      </c>
      <c r="J4464" s="11" t="s">
        <v>147</v>
      </c>
    </row>
    <row r="4465" spans="1:10" x14ac:dyDescent="0.25">
      <c r="A4465" s="22" t="s">
        <v>1488</v>
      </c>
      <c r="B4465" s="17" t="s">
        <v>1489</v>
      </c>
      <c r="C4465" s="19">
        <v>2013</v>
      </c>
      <c r="D4465" s="30" t="s">
        <v>1868</v>
      </c>
      <c r="E4465" s="34" t="s">
        <v>1867</v>
      </c>
      <c r="F4465" s="34" t="s">
        <v>1867</v>
      </c>
      <c r="G4465" s="34" t="s">
        <v>1867</v>
      </c>
      <c r="H4465" s="11" t="s">
        <v>147</v>
      </c>
      <c r="I4465" s="11" t="s">
        <v>1867</v>
      </c>
      <c r="J4465" s="11" t="s">
        <v>1867</v>
      </c>
    </row>
    <row r="4466" spans="1:10" x14ac:dyDescent="0.25">
      <c r="A4466"/>
      <c r="B4466" s="17"/>
      <c r="C4466" s="19">
        <v>2014</v>
      </c>
      <c r="D4466" s="30" t="s">
        <v>1868</v>
      </c>
      <c r="E4466" s="29" t="s">
        <v>1867</v>
      </c>
      <c r="F4466" s="10">
        <v>57554.200000000004</v>
      </c>
      <c r="G4466" s="10">
        <v>35993.1</v>
      </c>
      <c r="H4466" s="11" t="s">
        <v>147</v>
      </c>
      <c r="I4466" s="29" t="s">
        <v>1867</v>
      </c>
      <c r="J4466" s="29" t="s">
        <v>1867</v>
      </c>
    </row>
    <row r="4467" spans="1:10" x14ac:dyDescent="0.25">
      <c r="A4467"/>
      <c r="B4467" s="17"/>
      <c r="C4467" s="19">
        <v>2015</v>
      </c>
      <c r="D4467" s="30" t="s">
        <v>1868</v>
      </c>
      <c r="E4467" s="33" t="s">
        <v>1867</v>
      </c>
      <c r="F4467" s="33" t="s">
        <v>1867</v>
      </c>
      <c r="G4467" s="10">
        <v>39255.300000000003</v>
      </c>
      <c r="H4467" s="11" t="s">
        <v>147</v>
      </c>
      <c r="I4467" s="28">
        <v>5228.3</v>
      </c>
      <c r="J4467" s="28">
        <v>5228.3</v>
      </c>
    </row>
    <row r="4468" spans="1:10" x14ac:dyDescent="0.25">
      <c r="A4468"/>
      <c r="B4468" s="17"/>
      <c r="C4468" s="19">
        <v>2016</v>
      </c>
      <c r="D4468" s="30" t="s">
        <v>1868</v>
      </c>
      <c r="E4468" s="11" t="s">
        <v>1867</v>
      </c>
      <c r="F4468" s="10">
        <v>596503</v>
      </c>
      <c r="G4468" s="10">
        <v>170157.40000000002</v>
      </c>
      <c r="H4468" s="11" t="s">
        <v>147</v>
      </c>
      <c r="I4468" s="11" t="s">
        <v>1867</v>
      </c>
      <c r="J4468" s="28">
        <v>12473.7</v>
      </c>
    </row>
    <row r="4469" spans="1:10" x14ac:dyDescent="0.25">
      <c r="A4469"/>
      <c r="B4469" s="17"/>
      <c r="C4469" s="19">
        <v>2017</v>
      </c>
      <c r="D4469" s="30" t="s">
        <v>1868</v>
      </c>
      <c r="E4469" s="33" t="s">
        <v>1867</v>
      </c>
      <c r="F4469" s="33" t="s">
        <v>1867</v>
      </c>
      <c r="G4469" s="10">
        <v>91245.9</v>
      </c>
      <c r="H4469" s="11" t="s">
        <v>147</v>
      </c>
      <c r="I4469" s="33" t="s">
        <v>1867</v>
      </c>
      <c r="J4469" s="28">
        <v>13201.2</v>
      </c>
    </row>
    <row r="4470" spans="1:10" x14ac:dyDescent="0.25">
      <c r="A4470"/>
      <c r="B4470" s="17"/>
      <c r="C4470" s="19">
        <v>2018</v>
      </c>
      <c r="D4470" s="30" t="s">
        <v>1868</v>
      </c>
      <c r="E4470" s="30" t="s">
        <v>1867</v>
      </c>
      <c r="F4470" s="30" t="s">
        <v>1867</v>
      </c>
      <c r="G4470" s="10">
        <v>149390.20000000001</v>
      </c>
      <c r="H4470" s="11" t="s">
        <v>147</v>
      </c>
      <c r="I4470" s="28">
        <v>8587.1</v>
      </c>
      <c r="J4470" s="28">
        <v>8587.1</v>
      </c>
    </row>
    <row r="4471" spans="1:10" x14ac:dyDescent="0.25">
      <c r="A4471" s="21" t="s">
        <v>1490</v>
      </c>
      <c r="B4471" s="17" t="s">
        <v>1491</v>
      </c>
      <c r="C4471" s="19">
        <v>2013</v>
      </c>
      <c r="D4471" s="30" t="s">
        <v>1868</v>
      </c>
      <c r="E4471" s="34" t="s">
        <v>1867</v>
      </c>
      <c r="F4471" s="34" t="s">
        <v>1867</v>
      </c>
      <c r="G4471" s="34" t="s">
        <v>1867</v>
      </c>
      <c r="H4471" s="11" t="s">
        <v>147</v>
      </c>
      <c r="I4471" s="11" t="s">
        <v>147</v>
      </c>
      <c r="J4471" s="11" t="s">
        <v>147</v>
      </c>
    </row>
    <row r="4472" spans="1:10" x14ac:dyDescent="0.25">
      <c r="A4472"/>
      <c r="B4472" s="17"/>
      <c r="C4472" s="19">
        <v>2014</v>
      </c>
      <c r="D4472" s="30" t="s">
        <v>1868</v>
      </c>
      <c r="E4472" s="29" t="s">
        <v>1867</v>
      </c>
      <c r="F4472" s="10">
        <v>1366.3000000000002</v>
      </c>
      <c r="G4472" s="10">
        <v>1366.3000000000002</v>
      </c>
      <c r="H4472" s="11" t="s">
        <v>147</v>
      </c>
      <c r="I4472" s="11" t="s">
        <v>1867</v>
      </c>
      <c r="J4472" s="29" t="s">
        <v>1867</v>
      </c>
    </row>
    <row r="4473" spans="1:10" x14ac:dyDescent="0.25">
      <c r="A4473"/>
      <c r="B4473" s="17"/>
      <c r="C4473" s="19">
        <v>2015</v>
      </c>
      <c r="D4473" s="30" t="s">
        <v>1868</v>
      </c>
      <c r="E4473" s="30" t="s">
        <v>1868</v>
      </c>
      <c r="F4473" s="33" t="s">
        <v>1867</v>
      </c>
      <c r="G4473" s="10">
        <v>2339.1999999999998</v>
      </c>
      <c r="H4473" s="11" t="s">
        <v>147</v>
      </c>
      <c r="I4473" s="11" t="s">
        <v>147</v>
      </c>
      <c r="J4473" s="11" t="s">
        <v>147</v>
      </c>
    </row>
    <row r="4474" spans="1:10" x14ac:dyDescent="0.25">
      <c r="A4474"/>
      <c r="B4474" s="17"/>
      <c r="C4474" s="19">
        <v>2016</v>
      </c>
      <c r="D4474" s="30" t="s">
        <v>1868</v>
      </c>
      <c r="E4474" s="10">
        <v>131.69999999999999</v>
      </c>
      <c r="F4474" s="11" t="s">
        <v>1867</v>
      </c>
      <c r="G4474" s="10">
        <v>27852.799999999999</v>
      </c>
      <c r="H4474" s="11" t="s">
        <v>147</v>
      </c>
      <c r="I4474" s="11" t="s">
        <v>147</v>
      </c>
      <c r="J4474" s="11" t="s">
        <v>147</v>
      </c>
    </row>
    <row r="4475" spans="1:10" x14ac:dyDescent="0.25">
      <c r="A4475"/>
      <c r="B4475" s="17"/>
      <c r="C4475" s="19">
        <v>2017</v>
      </c>
      <c r="D4475" s="30" t="s">
        <v>1868</v>
      </c>
      <c r="E4475" s="33" t="s">
        <v>1867</v>
      </c>
      <c r="F4475" s="33" t="s">
        <v>1867</v>
      </c>
      <c r="G4475" s="10">
        <v>33078</v>
      </c>
      <c r="H4475" s="11" t="s">
        <v>147</v>
      </c>
      <c r="I4475" s="11" t="s">
        <v>147</v>
      </c>
      <c r="J4475" s="11" t="s">
        <v>147</v>
      </c>
    </row>
    <row r="4476" spans="1:10" x14ac:dyDescent="0.25">
      <c r="A4476"/>
      <c r="B4476" s="17"/>
      <c r="C4476" s="19">
        <v>2018</v>
      </c>
      <c r="D4476" s="30" t="s">
        <v>1868</v>
      </c>
      <c r="E4476" s="30" t="s">
        <v>1868</v>
      </c>
      <c r="F4476" s="30" t="s">
        <v>1867</v>
      </c>
      <c r="G4476" s="30" t="s">
        <v>1867</v>
      </c>
      <c r="H4476" s="11" t="s">
        <v>147</v>
      </c>
      <c r="I4476" s="28">
        <v>10343.5</v>
      </c>
      <c r="J4476" s="28">
        <v>10343.5</v>
      </c>
    </row>
    <row r="4477" spans="1:10" x14ac:dyDescent="0.25">
      <c r="A4477" s="22" t="s">
        <v>1490</v>
      </c>
      <c r="B4477" s="17" t="s">
        <v>1492</v>
      </c>
      <c r="C4477" s="19">
        <v>2013</v>
      </c>
      <c r="D4477" s="30" t="s">
        <v>1868</v>
      </c>
      <c r="E4477" s="34" t="s">
        <v>1867</v>
      </c>
      <c r="F4477" s="34" t="s">
        <v>1867</v>
      </c>
      <c r="G4477" s="34" t="s">
        <v>1867</v>
      </c>
      <c r="H4477" s="11" t="s">
        <v>147</v>
      </c>
      <c r="I4477" s="11" t="s">
        <v>147</v>
      </c>
      <c r="J4477" s="11" t="s">
        <v>147</v>
      </c>
    </row>
    <row r="4478" spans="1:10" x14ac:dyDescent="0.25">
      <c r="A4478"/>
      <c r="B4478" s="17"/>
      <c r="C4478" s="19">
        <v>2014</v>
      </c>
      <c r="D4478" s="30" t="s">
        <v>1868</v>
      </c>
      <c r="E4478" s="29" t="s">
        <v>1867</v>
      </c>
      <c r="F4478" s="10">
        <v>1366.3000000000002</v>
      </c>
      <c r="G4478" s="10">
        <v>1366.3000000000002</v>
      </c>
      <c r="H4478" s="11" t="s">
        <v>147</v>
      </c>
      <c r="I4478" s="29" t="s">
        <v>1867</v>
      </c>
      <c r="J4478" s="29" t="s">
        <v>1867</v>
      </c>
    </row>
    <row r="4479" spans="1:10" x14ac:dyDescent="0.25">
      <c r="A4479"/>
      <c r="B4479" s="17"/>
      <c r="C4479" s="19">
        <v>2015</v>
      </c>
      <c r="D4479" s="30" t="s">
        <v>1868</v>
      </c>
      <c r="E4479" s="30" t="s">
        <v>1868</v>
      </c>
      <c r="F4479" s="33" t="s">
        <v>1867</v>
      </c>
      <c r="G4479" s="10">
        <v>2339.1999999999998</v>
      </c>
      <c r="H4479" s="11" t="s">
        <v>147</v>
      </c>
      <c r="I4479" s="11" t="s">
        <v>147</v>
      </c>
      <c r="J4479" s="11" t="s">
        <v>147</v>
      </c>
    </row>
    <row r="4480" spans="1:10" x14ac:dyDescent="0.25">
      <c r="A4480"/>
      <c r="B4480" s="17"/>
      <c r="C4480" s="19">
        <v>2016</v>
      </c>
      <c r="D4480" s="30" t="s">
        <v>1868</v>
      </c>
      <c r="E4480" s="10">
        <v>131.69999999999999</v>
      </c>
      <c r="F4480" s="11" t="s">
        <v>1867</v>
      </c>
      <c r="G4480" s="10">
        <v>27852.799999999999</v>
      </c>
      <c r="H4480" s="11" t="s">
        <v>147</v>
      </c>
      <c r="I4480" s="11" t="s">
        <v>147</v>
      </c>
      <c r="J4480" s="11" t="s">
        <v>147</v>
      </c>
    </row>
    <row r="4481" spans="1:10" x14ac:dyDescent="0.25">
      <c r="A4481"/>
      <c r="B4481" s="17"/>
      <c r="C4481" s="19">
        <v>2017</v>
      </c>
      <c r="D4481" s="30" t="s">
        <v>1868</v>
      </c>
      <c r="E4481" s="33" t="s">
        <v>1867</v>
      </c>
      <c r="F4481" s="33" t="s">
        <v>1867</v>
      </c>
      <c r="G4481" s="10">
        <v>33078</v>
      </c>
      <c r="H4481" s="11" t="s">
        <v>147</v>
      </c>
      <c r="I4481" s="11" t="s">
        <v>147</v>
      </c>
      <c r="J4481" s="11" t="s">
        <v>147</v>
      </c>
    </row>
    <row r="4482" spans="1:10" x14ac:dyDescent="0.25">
      <c r="A4482"/>
      <c r="B4482" s="17"/>
      <c r="C4482" s="19">
        <v>2018</v>
      </c>
      <c r="D4482" s="30" t="s">
        <v>1868</v>
      </c>
      <c r="E4482" s="30" t="s">
        <v>1868</v>
      </c>
      <c r="F4482" s="30" t="s">
        <v>1867</v>
      </c>
      <c r="G4482" s="30" t="s">
        <v>1867</v>
      </c>
      <c r="H4482" s="11" t="s">
        <v>147</v>
      </c>
      <c r="I4482" s="28">
        <v>10343.5</v>
      </c>
      <c r="J4482" s="28">
        <v>10343.5</v>
      </c>
    </row>
    <row r="4483" spans="1:10" x14ac:dyDescent="0.25">
      <c r="A4483" s="21" t="s">
        <v>1493</v>
      </c>
      <c r="B4483" s="17" t="s">
        <v>1494</v>
      </c>
      <c r="C4483" s="19">
        <v>2013</v>
      </c>
      <c r="D4483" s="30" t="s">
        <v>1868</v>
      </c>
      <c r="E4483" s="10">
        <v>3111456.2</v>
      </c>
      <c r="F4483" s="10">
        <v>592111.6</v>
      </c>
      <c r="G4483" s="10">
        <v>152175.9</v>
      </c>
      <c r="H4483" s="11" t="s">
        <v>147</v>
      </c>
      <c r="I4483" s="11" t="s">
        <v>147</v>
      </c>
      <c r="J4483" s="11" t="s">
        <v>147</v>
      </c>
    </row>
    <row r="4484" spans="1:10" x14ac:dyDescent="0.25">
      <c r="A4484"/>
      <c r="B4484" s="17"/>
      <c r="C4484" s="19">
        <v>2014</v>
      </c>
      <c r="D4484" s="30" t="s">
        <v>1868</v>
      </c>
      <c r="E4484" s="10">
        <v>3270013.7</v>
      </c>
      <c r="F4484" s="10">
        <v>761943</v>
      </c>
      <c r="G4484" s="29" t="s">
        <v>1867</v>
      </c>
      <c r="H4484" s="11" t="s">
        <v>147</v>
      </c>
      <c r="I4484" s="11" t="s">
        <v>1867</v>
      </c>
      <c r="J4484" s="11" t="s">
        <v>1867</v>
      </c>
    </row>
    <row r="4485" spans="1:10" x14ac:dyDescent="0.25">
      <c r="A4485"/>
      <c r="B4485" s="17"/>
      <c r="C4485" s="19">
        <v>2015</v>
      </c>
      <c r="D4485" s="30" t="s">
        <v>1868</v>
      </c>
      <c r="E4485" s="10">
        <v>1521324</v>
      </c>
      <c r="F4485" s="10">
        <v>634982.69999999995</v>
      </c>
      <c r="G4485" s="10">
        <v>99045.6</v>
      </c>
      <c r="H4485" s="11" t="s">
        <v>147</v>
      </c>
      <c r="I4485" s="28">
        <v>0</v>
      </c>
      <c r="J4485" s="28">
        <v>0</v>
      </c>
    </row>
    <row r="4486" spans="1:10" x14ac:dyDescent="0.25">
      <c r="A4486"/>
      <c r="B4486" s="17"/>
      <c r="C4486" s="19">
        <v>2016</v>
      </c>
      <c r="D4486" s="30" t="s">
        <v>1868</v>
      </c>
      <c r="E4486" s="10">
        <v>7167199.5999999996</v>
      </c>
      <c r="F4486" s="33" t="s">
        <v>1867</v>
      </c>
      <c r="G4486" s="33" t="s">
        <v>1867</v>
      </c>
      <c r="H4486" s="11" t="s">
        <v>147</v>
      </c>
      <c r="I4486" s="11" t="s">
        <v>1867</v>
      </c>
      <c r="J4486" s="11" t="s">
        <v>1867</v>
      </c>
    </row>
    <row r="4487" spans="1:10" x14ac:dyDescent="0.25">
      <c r="A4487"/>
      <c r="B4487" s="17"/>
      <c r="C4487" s="19">
        <v>2017</v>
      </c>
      <c r="D4487" s="30" t="s">
        <v>1868</v>
      </c>
      <c r="E4487" s="10">
        <v>3048374.5</v>
      </c>
      <c r="F4487" s="10">
        <v>2152288.6</v>
      </c>
      <c r="G4487" s="10">
        <v>295881.3</v>
      </c>
      <c r="H4487" s="11" t="s">
        <v>147</v>
      </c>
      <c r="I4487" s="11" t="s">
        <v>147</v>
      </c>
      <c r="J4487" s="11" t="s">
        <v>147</v>
      </c>
    </row>
    <row r="4488" spans="1:10" x14ac:dyDescent="0.25">
      <c r="A4488"/>
      <c r="B4488" s="17"/>
      <c r="C4488" s="19">
        <v>2018</v>
      </c>
      <c r="D4488" s="30" t="s">
        <v>1868</v>
      </c>
      <c r="E4488" s="10">
        <v>4993249.2</v>
      </c>
      <c r="F4488" s="10">
        <v>1952539.8</v>
      </c>
      <c r="G4488" s="10">
        <v>400002.1</v>
      </c>
      <c r="H4488" s="11" t="s">
        <v>147</v>
      </c>
      <c r="I4488" s="11" t="s">
        <v>147</v>
      </c>
      <c r="J4488" s="11" t="s">
        <v>147</v>
      </c>
    </row>
    <row r="4489" spans="1:10" x14ac:dyDescent="0.25">
      <c r="A4489" s="22" t="s">
        <v>1493</v>
      </c>
      <c r="B4489" s="17" t="s">
        <v>1495</v>
      </c>
      <c r="C4489" s="19">
        <v>2013</v>
      </c>
      <c r="D4489" s="30" t="s">
        <v>1868</v>
      </c>
      <c r="E4489" s="10">
        <v>3111456.2</v>
      </c>
      <c r="F4489" s="10">
        <v>592111.6</v>
      </c>
      <c r="G4489" s="10">
        <v>152175.9</v>
      </c>
      <c r="H4489" s="11" t="s">
        <v>147</v>
      </c>
      <c r="I4489" s="11" t="s">
        <v>147</v>
      </c>
      <c r="J4489" s="11" t="s">
        <v>147</v>
      </c>
    </row>
    <row r="4490" spans="1:10" x14ac:dyDescent="0.25">
      <c r="A4490"/>
      <c r="B4490" s="17"/>
      <c r="C4490" s="19">
        <v>2014</v>
      </c>
      <c r="D4490" s="30" t="s">
        <v>1868</v>
      </c>
      <c r="E4490" s="10">
        <v>3270013.7</v>
      </c>
      <c r="F4490" s="10">
        <v>761943</v>
      </c>
      <c r="G4490" s="29" t="s">
        <v>1867</v>
      </c>
      <c r="H4490" s="11" t="s">
        <v>147</v>
      </c>
      <c r="I4490" s="11" t="s">
        <v>1867</v>
      </c>
      <c r="J4490" s="11" t="s">
        <v>1867</v>
      </c>
    </row>
    <row r="4491" spans="1:10" x14ac:dyDescent="0.25">
      <c r="A4491"/>
      <c r="B4491" s="17"/>
      <c r="C4491" s="19">
        <v>2015</v>
      </c>
      <c r="D4491" s="30" t="s">
        <v>1868</v>
      </c>
      <c r="E4491" s="10">
        <v>1521324</v>
      </c>
      <c r="F4491" s="10">
        <v>634982.69999999995</v>
      </c>
      <c r="G4491" s="10">
        <v>99045.6</v>
      </c>
      <c r="H4491" s="11" t="s">
        <v>147</v>
      </c>
      <c r="I4491" s="28">
        <v>0</v>
      </c>
      <c r="J4491" s="28">
        <v>0</v>
      </c>
    </row>
    <row r="4492" spans="1:10" x14ac:dyDescent="0.25">
      <c r="A4492"/>
      <c r="B4492" s="17"/>
      <c r="C4492" s="19">
        <v>2016</v>
      </c>
      <c r="D4492" s="30" t="s">
        <v>1868</v>
      </c>
      <c r="E4492" s="10">
        <v>7167199.5999999996</v>
      </c>
      <c r="F4492" s="33" t="s">
        <v>1867</v>
      </c>
      <c r="G4492" s="33" t="s">
        <v>1867</v>
      </c>
      <c r="H4492" s="11" t="s">
        <v>147</v>
      </c>
      <c r="I4492" s="11" t="s">
        <v>1867</v>
      </c>
      <c r="J4492" s="11" t="s">
        <v>1867</v>
      </c>
    </row>
    <row r="4493" spans="1:10" x14ac:dyDescent="0.25">
      <c r="A4493"/>
      <c r="B4493" s="17"/>
      <c r="C4493" s="19">
        <v>2017</v>
      </c>
      <c r="D4493" s="30" t="s">
        <v>1868</v>
      </c>
      <c r="E4493" s="10">
        <v>3048374.5</v>
      </c>
      <c r="F4493" s="10">
        <v>2152288.6</v>
      </c>
      <c r="G4493" s="10">
        <v>295881.3</v>
      </c>
      <c r="H4493" s="11" t="s">
        <v>147</v>
      </c>
      <c r="I4493" s="11" t="s">
        <v>147</v>
      </c>
      <c r="J4493" s="11" t="s">
        <v>147</v>
      </c>
    </row>
    <row r="4494" spans="1:10" x14ac:dyDescent="0.25">
      <c r="A4494"/>
      <c r="B4494" s="17"/>
      <c r="C4494" s="19">
        <v>2018</v>
      </c>
      <c r="D4494" s="30" t="s">
        <v>1868</v>
      </c>
      <c r="E4494" s="10">
        <v>4993249.2</v>
      </c>
      <c r="F4494" s="10">
        <v>1952539.8</v>
      </c>
      <c r="G4494" s="10">
        <v>400002.1</v>
      </c>
      <c r="H4494" s="11" t="s">
        <v>147</v>
      </c>
      <c r="I4494" s="11" t="s">
        <v>147</v>
      </c>
      <c r="J4494" s="11" t="s">
        <v>147</v>
      </c>
    </row>
    <row r="4495" spans="1:10" x14ac:dyDescent="0.25">
      <c r="A4495" s="21" t="s">
        <v>1496</v>
      </c>
      <c r="B4495" s="17" t="s">
        <v>1497</v>
      </c>
      <c r="C4495" s="19">
        <v>2013</v>
      </c>
      <c r="D4495" s="30" t="s">
        <v>1868</v>
      </c>
      <c r="E4495" s="10">
        <v>8134425.7999999998</v>
      </c>
      <c r="F4495" s="10">
        <v>2099069.1</v>
      </c>
      <c r="G4495" s="10">
        <v>435739.60000000003</v>
      </c>
      <c r="H4495" s="11" t="s">
        <v>147</v>
      </c>
      <c r="I4495" s="28">
        <v>5741.4</v>
      </c>
      <c r="J4495" s="28">
        <v>5741.4</v>
      </c>
    </row>
    <row r="4496" spans="1:10" x14ac:dyDescent="0.25">
      <c r="A4496"/>
      <c r="B4496" s="17"/>
      <c r="C4496" s="19">
        <v>2014</v>
      </c>
      <c r="D4496" s="30" t="s">
        <v>1868</v>
      </c>
      <c r="E4496" s="10">
        <v>8096199.7999999998</v>
      </c>
      <c r="F4496" s="10">
        <v>2435251.9</v>
      </c>
      <c r="G4496" s="10">
        <v>436384.3</v>
      </c>
      <c r="H4496" s="11" t="s">
        <v>147</v>
      </c>
      <c r="I4496" s="28">
        <v>5487.6</v>
      </c>
      <c r="J4496" s="28">
        <v>5487.6</v>
      </c>
    </row>
    <row r="4497" spans="1:10" x14ac:dyDescent="0.25">
      <c r="A4497"/>
      <c r="B4497" s="17"/>
      <c r="C4497" s="19">
        <v>2015</v>
      </c>
      <c r="D4497" s="30" t="s">
        <v>1868</v>
      </c>
      <c r="E4497" s="10">
        <v>14908868.399999999</v>
      </c>
      <c r="F4497" s="10">
        <v>3263443.4000000004</v>
      </c>
      <c r="G4497" s="10">
        <v>455552.19999999995</v>
      </c>
      <c r="H4497" s="11" t="s">
        <v>147</v>
      </c>
      <c r="I4497" s="28">
        <v>9459.1</v>
      </c>
      <c r="J4497" s="28">
        <v>9459.1</v>
      </c>
    </row>
    <row r="4498" spans="1:10" x14ac:dyDescent="0.25">
      <c r="A4498"/>
      <c r="B4498" s="17"/>
      <c r="C4498" s="19">
        <v>2016</v>
      </c>
      <c r="D4498" s="30" t="s">
        <v>1868</v>
      </c>
      <c r="E4498" s="10">
        <v>14041367.299999999</v>
      </c>
      <c r="F4498" s="10">
        <v>4553631.9000000004</v>
      </c>
      <c r="G4498" s="10">
        <v>850723.1</v>
      </c>
      <c r="H4498" s="11" t="s">
        <v>147</v>
      </c>
      <c r="I4498" s="28">
        <v>17214.400000000001</v>
      </c>
      <c r="J4498" s="28">
        <v>17214.400000000001</v>
      </c>
    </row>
    <row r="4499" spans="1:10" x14ac:dyDescent="0.25">
      <c r="A4499"/>
      <c r="B4499" s="17"/>
      <c r="C4499" s="19">
        <v>2017</v>
      </c>
      <c r="D4499" s="30" t="s">
        <v>1868</v>
      </c>
      <c r="E4499" s="10">
        <v>10419420.199999999</v>
      </c>
      <c r="F4499" s="10">
        <v>5128139.0999999996</v>
      </c>
      <c r="G4499" s="10">
        <v>1224499.5</v>
      </c>
      <c r="H4499" s="11" t="s">
        <v>147</v>
      </c>
      <c r="I4499" s="28">
        <v>34419.300000000003</v>
      </c>
      <c r="J4499" s="28">
        <v>33787.9</v>
      </c>
    </row>
    <row r="4500" spans="1:10" x14ac:dyDescent="0.25">
      <c r="A4500"/>
      <c r="B4500" s="17"/>
      <c r="C4500" s="19">
        <v>2018</v>
      </c>
      <c r="D4500" s="30" t="s">
        <v>1867</v>
      </c>
      <c r="E4500" s="30" t="s">
        <v>1867</v>
      </c>
      <c r="F4500" s="10">
        <v>5461795.2000000002</v>
      </c>
      <c r="G4500" s="10">
        <v>1426600.9000000001</v>
      </c>
      <c r="H4500" s="11" t="s">
        <v>147</v>
      </c>
      <c r="I4500" s="28">
        <v>24824.2</v>
      </c>
      <c r="J4500" s="28">
        <v>24096.799999999999</v>
      </c>
    </row>
    <row r="4501" spans="1:10" x14ac:dyDescent="0.25">
      <c r="A4501" s="22" t="s">
        <v>1498</v>
      </c>
      <c r="B4501" s="17" t="s">
        <v>1499</v>
      </c>
      <c r="C4501" s="19">
        <v>2013</v>
      </c>
      <c r="D4501" s="30" t="s">
        <v>1868</v>
      </c>
      <c r="E4501" s="10">
        <v>1147354.8999999999</v>
      </c>
      <c r="F4501" s="10">
        <v>423819.6</v>
      </c>
      <c r="G4501" s="10">
        <v>71172.600000000006</v>
      </c>
      <c r="H4501" s="11" t="s">
        <v>147</v>
      </c>
      <c r="I4501" s="11" t="s">
        <v>147</v>
      </c>
      <c r="J4501" s="11" t="s">
        <v>147</v>
      </c>
    </row>
    <row r="4502" spans="1:10" x14ac:dyDescent="0.25">
      <c r="A4502"/>
      <c r="B4502" s="17"/>
      <c r="C4502" s="19">
        <v>2014</v>
      </c>
      <c r="D4502" s="30" t="s">
        <v>1868</v>
      </c>
      <c r="E4502" s="10">
        <v>4382666.4000000004</v>
      </c>
      <c r="F4502" s="10">
        <v>247874.2</v>
      </c>
      <c r="G4502" s="10">
        <v>75587.8</v>
      </c>
      <c r="H4502" s="11" t="s">
        <v>147</v>
      </c>
      <c r="I4502" s="28">
        <v>554.20000000000005</v>
      </c>
      <c r="J4502" s="28">
        <v>554.20000000000005</v>
      </c>
    </row>
    <row r="4503" spans="1:10" x14ac:dyDescent="0.25">
      <c r="A4503"/>
      <c r="B4503" s="17"/>
      <c r="C4503" s="19">
        <v>2015</v>
      </c>
      <c r="D4503" s="30" t="s">
        <v>1868</v>
      </c>
      <c r="E4503" s="10">
        <v>7609334.0999999996</v>
      </c>
      <c r="F4503" s="10">
        <v>398561.20000000007</v>
      </c>
      <c r="G4503" s="10">
        <v>116056</v>
      </c>
      <c r="H4503" s="11" t="s">
        <v>147</v>
      </c>
      <c r="I4503" s="28">
        <v>151.9</v>
      </c>
      <c r="J4503" s="28">
        <v>151.9</v>
      </c>
    </row>
    <row r="4504" spans="1:10" x14ac:dyDescent="0.25">
      <c r="A4504"/>
      <c r="B4504" s="17"/>
      <c r="C4504" s="19">
        <v>2016</v>
      </c>
      <c r="D4504" s="30" t="s">
        <v>1868</v>
      </c>
      <c r="E4504" s="10">
        <v>4939303.0999999996</v>
      </c>
      <c r="F4504" s="10">
        <v>928717.7</v>
      </c>
      <c r="G4504" s="10">
        <v>145702.20000000001</v>
      </c>
      <c r="H4504" s="11" t="s">
        <v>147</v>
      </c>
      <c r="I4504" s="28">
        <v>138.69999999999999</v>
      </c>
      <c r="J4504" s="28">
        <v>138.69999999999999</v>
      </c>
    </row>
    <row r="4505" spans="1:10" x14ac:dyDescent="0.25">
      <c r="A4505"/>
      <c r="B4505" s="17"/>
      <c r="C4505" s="19">
        <v>2017</v>
      </c>
      <c r="D4505" s="30" t="s">
        <v>1868</v>
      </c>
      <c r="E4505" s="10">
        <v>4992868.8</v>
      </c>
      <c r="F4505" s="33" t="s">
        <v>1867</v>
      </c>
      <c r="G4505" s="33" t="s">
        <v>1867</v>
      </c>
      <c r="H4505" s="11" t="s">
        <v>147</v>
      </c>
      <c r="I4505" s="11" t="s">
        <v>1867</v>
      </c>
      <c r="J4505" s="11" t="s">
        <v>1867</v>
      </c>
    </row>
    <row r="4506" spans="1:10" x14ac:dyDescent="0.25">
      <c r="A4506"/>
      <c r="B4506" s="17"/>
      <c r="C4506" s="19">
        <v>2018</v>
      </c>
      <c r="D4506" s="30" t="s">
        <v>1868</v>
      </c>
      <c r="E4506" s="10">
        <v>9239852.6999999993</v>
      </c>
      <c r="F4506" s="30" t="s">
        <v>1867</v>
      </c>
      <c r="G4506" s="30" t="s">
        <v>1867</v>
      </c>
      <c r="H4506" s="11" t="s">
        <v>147</v>
      </c>
      <c r="I4506" s="11" t="s">
        <v>1867</v>
      </c>
      <c r="J4506" s="11" t="s">
        <v>1867</v>
      </c>
    </row>
    <row r="4507" spans="1:10" x14ac:dyDescent="0.25">
      <c r="A4507" s="22" t="s">
        <v>1500</v>
      </c>
      <c r="B4507" s="17" t="s">
        <v>1501</v>
      </c>
      <c r="C4507" s="19">
        <v>2013</v>
      </c>
      <c r="D4507" s="30" t="s">
        <v>1868</v>
      </c>
      <c r="E4507" s="10">
        <v>1987822.9</v>
      </c>
      <c r="F4507" s="10">
        <v>472573.2</v>
      </c>
      <c r="G4507" s="10">
        <v>115769</v>
      </c>
      <c r="H4507" s="11" t="s">
        <v>147</v>
      </c>
      <c r="I4507" s="11" t="s">
        <v>147</v>
      </c>
      <c r="J4507" s="11" t="s">
        <v>147</v>
      </c>
    </row>
    <row r="4508" spans="1:10" x14ac:dyDescent="0.25">
      <c r="A4508"/>
      <c r="B4508" s="17"/>
      <c r="C4508" s="19">
        <v>2014</v>
      </c>
      <c r="D4508" s="30" t="s">
        <v>1868</v>
      </c>
      <c r="E4508" s="10">
        <v>673157.8</v>
      </c>
      <c r="F4508" s="10">
        <v>527594</v>
      </c>
      <c r="G4508" s="10">
        <v>200976.30000000002</v>
      </c>
      <c r="H4508" s="11" t="s">
        <v>147</v>
      </c>
      <c r="I4508" s="28">
        <v>309.10000000000002</v>
      </c>
      <c r="J4508" s="28">
        <v>309.10000000000002</v>
      </c>
    </row>
    <row r="4509" spans="1:10" x14ac:dyDescent="0.25">
      <c r="A4509"/>
      <c r="B4509" s="17"/>
      <c r="C4509" s="19">
        <v>2015</v>
      </c>
      <c r="D4509" s="30" t="s">
        <v>1868</v>
      </c>
      <c r="E4509" s="10">
        <v>686802.2</v>
      </c>
      <c r="F4509" s="10">
        <v>488815.5</v>
      </c>
      <c r="G4509" s="10">
        <v>133866</v>
      </c>
      <c r="H4509" s="11" t="s">
        <v>147</v>
      </c>
      <c r="I4509" s="28">
        <v>140.19999999999999</v>
      </c>
      <c r="J4509" s="28">
        <v>140.19999999999999</v>
      </c>
    </row>
    <row r="4510" spans="1:10" x14ac:dyDescent="0.25">
      <c r="A4510"/>
      <c r="B4510" s="17"/>
      <c r="C4510" s="19">
        <v>2016</v>
      </c>
      <c r="D4510" s="30" t="s">
        <v>1868</v>
      </c>
      <c r="E4510" s="10">
        <v>2659077.1</v>
      </c>
      <c r="F4510" s="10">
        <v>1174534.3999999999</v>
      </c>
      <c r="G4510" s="10">
        <v>190086.8</v>
      </c>
      <c r="H4510" s="11" t="s">
        <v>147</v>
      </c>
      <c r="I4510" s="28">
        <v>1156.2</v>
      </c>
      <c r="J4510" s="28">
        <v>1156.2</v>
      </c>
    </row>
    <row r="4511" spans="1:10" x14ac:dyDescent="0.25">
      <c r="A4511"/>
      <c r="B4511" s="17"/>
      <c r="C4511" s="19">
        <v>2017</v>
      </c>
      <c r="D4511" s="30" t="s">
        <v>1868</v>
      </c>
      <c r="E4511" s="10">
        <v>2903188.3</v>
      </c>
      <c r="F4511" s="33" t="s">
        <v>1867</v>
      </c>
      <c r="G4511" s="33" t="s">
        <v>1867</v>
      </c>
      <c r="H4511" s="11" t="s">
        <v>147</v>
      </c>
      <c r="I4511" s="11" t="s">
        <v>1867</v>
      </c>
      <c r="J4511" s="11" t="s">
        <v>1867</v>
      </c>
    </row>
    <row r="4512" spans="1:10" x14ac:dyDescent="0.25">
      <c r="A4512"/>
      <c r="B4512" s="17"/>
      <c r="C4512" s="19">
        <v>2018</v>
      </c>
      <c r="D4512" s="30" t="s">
        <v>1868</v>
      </c>
      <c r="E4512" s="10">
        <v>4200515.5999999996</v>
      </c>
      <c r="F4512" s="30" t="s">
        <v>1867</v>
      </c>
      <c r="G4512" s="30" t="s">
        <v>1867</v>
      </c>
      <c r="H4512" s="11" t="s">
        <v>147</v>
      </c>
      <c r="I4512" s="11" t="s">
        <v>1867</v>
      </c>
      <c r="J4512" s="11" t="s">
        <v>1867</v>
      </c>
    </row>
    <row r="4513" spans="1:10" x14ac:dyDescent="0.25">
      <c r="A4513" s="22" t="s">
        <v>1502</v>
      </c>
      <c r="B4513" s="17" t="s">
        <v>1503</v>
      </c>
      <c r="C4513" s="19">
        <v>2013</v>
      </c>
      <c r="D4513" s="30" t="s">
        <v>1868</v>
      </c>
      <c r="E4513" s="10">
        <v>4999248</v>
      </c>
      <c r="F4513" s="10">
        <v>1202676.2999999998</v>
      </c>
      <c r="G4513" s="10">
        <v>248797.99999999997</v>
      </c>
      <c r="H4513" s="11" t="s">
        <v>147</v>
      </c>
      <c r="I4513" s="28">
        <v>5741.4</v>
      </c>
      <c r="J4513" s="28">
        <v>5741.4</v>
      </c>
    </row>
    <row r="4514" spans="1:10" x14ac:dyDescent="0.25">
      <c r="A4514" s="22" t="s">
        <v>1504</v>
      </c>
      <c r="B4514" s="17"/>
      <c r="C4514" s="19">
        <v>2014</v>
      </c>
      <c r="D4514" s="30" t="s">
        <v>1868</v>
      </c>
      <c r="E4514" s="10">
        <v>3040375.6</v>
      </c>
      <c r="F4514" s="10">
        <v>1659783.7</v>
      </c>
      <c r="G4514" s="10">
        <v>159820.19999999998</v>
      </c>
      <c r="H4514" s="11" t="s">
        <v>147</v>
      </c>
      <c r="I4514" s="28">
        <v>4624.3</v>
      </c>
      <c r="J4514" s="28">
        <v>4624.3</v>
      </c>
    </row>
    <row r="4515" spans="1:10" x14ac:dyDescent="0.25">
      <c r="A4515"/>
      <c r="B4515" s="17"/>
      <c r="C4515" s="19">
        <v>2015</v>
      </c>
      <c r="D4515" s="30" t="s">
        <v>1868</v>
      </c>
      <c r="E4515" s="10">
        <v>6612732.0999999996</v>
      </c>
      <c r="F4515" s="10">
        <v>2376066.7000000002</v>
      </c>
      <c r="G4515" s="10">
        <v>205630.19999999998</v>
      </c>
      <c r="H4515" s="11" t="s">
        <v>147</v>
      </c>
      <c r="I4515" s="28">
        <v>9167</v>
      </c>
      <c r="J4515" s="28">
        <v>9167</v>
      </c>
    </row>
    <row r="4516" spans="1:10" x14ac:dyDescent="0.25">
      <c r="A4516"/>
      <c r="B4516" s="17"/>
      <c r="C4516" s="19">
        <v>2016</v>
      </c>
      <c r="D4516" s="30" t="s">
        <v>1868</v>
      </c>
      <c r="E4516" s="10">
        <v>6442987.0999999996</v>
      </c>
      <c r="F4516" s="10">
        <v>2450379.7999999998</v>
      </c>
      <c r="G4516" s="10">
        <v>514934.10000000009</v>
      </c>
      <c r="H4516" s="11" t="s">
        <v>147</v>
      </c>
      <c r="I4516" s="28">
        <v>15919.5</v>
      </c>
      <c r="J4516" s="28">
        <v>15919.5</v>
      </c>
    </row>
    <row r="4517" spans="1:10" x14ac:dyDescent="0.25">
      <c r="A4517"/>
      <c r="B4517" s="17"/>
      <c r="C4517" s="19">
        <v>2017</v>
      </c>
      <c r="D4517" s="30" t="s">
        <v>1868</v>
      </c>
      <c r="E4517" s="10">
        <v>2523363.1</v>
      </c>
      <c r="F4517" s="10">
        <v>1932303.4000000001</v>
      </c>
      <c r="G4517" s="10">
        <v>597174</v>
      </c>
      <c r="H4517" s="11" t="s">
        <v>147</v>
      </c>
      <c r="I4517" s="28">
        <v>31462.6</v>
      </c>
      <c r="J4517" s="28">
        <v>30831.200000000001</v>
      </c>
    </row>
    <row r="4518" spans="1:10" x14ac:dyDescent="0.25">
      <c r="A4518"/>
      <c r="B4518" s="17"/>
      <c r="C4518" s="19">
        <v>2018</v>
      </c>
      <c r="D4518" s="30" t="s">
        <v>1867</v>
      </c>
      <c r="E4518" s="30" t="s">
        <v>1867</v>
      </c>
      <c r="F4518" s="10">
        <v>2449227.3000000003</v>
      </c>
      <c r="G4518" s="10">
        <v>932428.9</v>
      </c>
      <c r="H4518" s="11" t="s">
        <v>147</v>
      </c>
      <c r="I4518" s="28">
        <v>24458.7</v>
      </c>
      <c r="J4518" s="28">
        <v>23731.3</v>
      </c>
    </row>
    <row r="4519" spans="1:10" x14ac:dyDescent="0.25">
      <c r="A4519" s="20" t="s">
        <v>1505</v>
      </c>
      <c r="B4519" s="17" t="s">
        <v>1506</v>
      </c>
      <c r="C4519" s="19">
        <v>2013</v>
      </c>
      <c r="D4519" s="10">
        <v>3375234.0000000005</v>
      </c>
      <c r="E4519" s="10">
        <v>15442878.5</v>
      </c>
      <c r="F4519" s="10">
        <v>2603206.8000000017</v>
      </c>
      <c r="G4519" s="10">
        <v>735243.49999999988</v>
      </c>
      <c r="H4519" s="11" t="s">
        <v>147</v>
      </c>
      <c r="I4519" s="28">
        <v>59000.1</v>
      </c>
      <c r="J4519" s="28">
        <f>56145.3-0.2</f>
        <v>56145.100000000006</v>
      </c>
    </row>
    <row r="4520" spans="1:10" x14ac:dyDescent="0.25">
      <c r="A4520" s="20" t="s">
        <v>1507</v>
      </c>
      <c r="B4520" s="17"/>
      <c r="C4520" s="19">
        <v>2014</v>
      </c>
      <c r="D4520" s="29" t="s">
        <v>1867</v>
      </c>
      <c r="E4520" s="29" t="s">
        <v>1867</v>
      </c>
      <c r="F4520" s="10">
        <v>2472987.2999999998</v>
      </c>
      <c r="G4520" s="10">
        <v>402962.60000000003</v>
      </c>
      <c r="H4520" s="11" t="s">
        <v>147</v>
      </c>
      <c r="I4520" s="28">
        <v>52951.8</v>
      </c>
      <c r="J4520" s="28">
        <v>52574.7</v>
      </c>
    </row>
    <row r="4521" spans="1:10" x14ac:dyDescent="0.25">
      <c r="A4521"/>
      <c r="B4521" s="17"/>
      <c r="C4521" s="19">
        <v>2015</v>
      </c>
      <c r="D4521" s="33" t="s">
        <v>1867</v>
      </c>
      <c r="E4521" s="33" t="s">
        <v>1867</v>
      </c>
      <c r="F4521" s="10">
        <v>2345144</v>
      </c>
      <c r="G4521" s="10">
        <v>381560.70000000007</v>
      </c>
      <c r="H4521" s="11" t="s">
        <v>147</v>
      </c>
      <c r="I4521" s="28">
        <v>81569.100000000006</v>
      </c>
      <c r="J4521" s="28">
        <v>81569.100000000006</v>
      </c>
    </row>
    <row r="4522" spans="1:10" x14ac:dyDescent="0.25">
      <c r="A4522"/>
      <c r="B4522" s="17"/>
      <c r="C4522" s="19">
        <v>2016</v>
      </c>
      <c r="D4522" s="33" t="s">
        <v>1867</v>
      </c>
      <c r="E4522" s="10">
        <v>18797017.300000001</v>
      </c>
      <c r="F4522" s="10">
        <v>2831223.0000000005</v>
      </c>
      <c r="G4522" s="10">
        <v>425705.7</v>
      </c>
      <c r="H4522" s="11" t="s">
        <v>147</v>
      </c>
      <c r="I4522" s="28">
        <v>89006.2</v>
      </c>
      <c r="J4522" s="28">
        <v>89006.2</v>
      </c>
    </row>
    <row r="4523" spans="1:10" x14ac:dyDescent="0.25">
      <c r="A4523"/>
      <c r="B4523" s="17"/>
      <c r="C4523" s="19">
        <v>2017</v>
      </c>
      <c r="D4523" s="30" t="s">
        <v>1868</v>
      </c>
      <c r="E4523" s="10">
        <v>31748875.699999999</v>
      </c>
      <c r="F4523" s="10">
        <v>5445886.5</v>
      </c>
      <c r="G4523" s="10">
        <v>645362</v>
      </c>
      <c r="H4523" s="11" t="s">
        <v>147</v>
      </c>
      <c r="I4523" s="28">
        <v>79778.7</v>
      </c>
      <c r="J4523" s="28">
        <v>77343.5</v>
      </c>
    </row>
    <row r="4524" spans="1:10" x14ac:dyDescent="0.25">
      <c r="A4524"/>
      <c r="B4524" s="17"/>
      <c r="C4524" s="19">
        <v>2018</v>
      </c>
      <c r="D4524" s="30" t="s">
        <v>1867</v>
      </c>
      <c r="E4524" s="30" t="s">
        <v>1867</v>
      </c>
      <c r="F4524" s="10">
        <v>6026780.9000000004</v>
      </c>
      <c r="G4524" s="10">
        <v>1309275.7</v>
      </c>
      <c r="H4524" s="11" t="s">
        <v>147</v>
      </c>
      <c r="I4524" s="28">
        <v>86281.5</v>
      </c>
      <c r="J4524" s="28">
        <v>86281.5</v>
      </c>
    </row>
    <row r="4525" spans="1:10" x14ac:dyDescent="0.25">
      <c r="A4525" s="21" t="s">
        <v>1508</v>
      </c>
      <c r="B4525" s="17" t="s">
        <v>1509</v>
      </c>
      <c r="C4525" s="19">
        <v>2013</v>
      </c>
      <c r="D4525" s="10">
        <v>3375234.0000000005</v>
      </c>
      <c r="E4525" s="34" t="s">
        <v>1867</v>
      </c>
      <c r="F4525" s="10">
        <v>2603206.8000000017</v>
      </c>
      <c r="G4525" s="10">
        <v>735243.49999999988</v>
      </c>
      <c r="H4525" s="11" t="s">
        <v>147</v>
      </c>
      <c r="I4525" s="28">
        <v>59000.1</v>
      </c>
      <c r="J4525" s="28">
        <f>56145.3-0.2</f>
        <v>56145.100000000006</v>
      </c>
    </row>
    <row r="4526" spans="1:10" x14ac:dyDescent="0.25">
      <c r="A4526"/>
      <c r="B4526" s="17"/>
      <c r="C4526" s="19">
        <v>2014</v>
      </c>
      <c r="D4526" s="29" t="s">
        <v>1867</v>
      </c>
      <c r="E4526" s="29" t="s">
        <v>1867</v>
      </c>
      <c r="F4526" s="10">
        <v>2471619.4</v>
      </c>
      <c r="G4526" s="10">
        <v>401594.7</v>
      </c>
      <c r="H4526" s="11" t="s">
        <v>147</v>
      </c>
      <c r="I4526" s="28">
        <v>51583.9</v>
      </c>
      <c r="J4526" s="28">
        <v>51206.799999999996</v>
      </c>
    </row>
    <row r="4527" spans="1:10" x14ac:dyDescent="0.25">
      <c r="A4527"/>
      <c r="B4527" s="17"/>
      <c r="C4527" s="19">
        <v>2015</v>
      </c>
      <c r="D4527" s="33" t="s">
        <v>1867</v>
      </c>
      <c r="E4527" s="33" t="s">
        <v>1867</v>
      </c>
      <c r="F4527" s="10">
        <v>2343711.9</v>
      </c>
      <c r="G4527" s="10">
        <v>380128.60000000003</v>
      </c>
      <c r="H4527" s="11" t="s">
        <v>147</v>
      </c>
      <c r="I4527" s="28">
        <v>80137</v>
      </c>
      <c r="J4527" s="28">
        <v>80137</v>
      </c>
    </row>
    <row r="4528" spans="1:10" x14ac:dyDescent="0.25">
      <c r="A4528"/>
      <c r="B4528" s="17"/>
      <c r="C4528" s="19">
        <v>2016</v>
      </c>
      <c r="D4528" s="33" t="s">
        <v>1867</v>
      </c>
      <c r="E4528" s="10">
        <v>18797017.300000001</v>
      </c>
      <c r="F4528" s="10">
        <v>2829783.0000000005</v>
      </c>
      <c r="G4528" s="10">
        <v>424265.7</v>
      </c>
      <c r="H4528" s="11" t="s">
        <v>147</v>
      </c>
      <c r="I4528" s="28">
        <v>87566.2</v>
      </c>
      <c r="J4528" s="28">
        <v>87566.2</v>
      </c>
    </row>
    <row r="4529" spans="1:10" x14ac:dyDescent="0.25">
      <c r="A4529"/>
      <c r="B4529" s="17"/>
      <c r="C4529" s="19">
        <v>2017</v>
      </c>
      <c r="D4529" s="30" t="s">
        <v>1868</v>
      </c>
      <c r="E4529" s="33" t="s">
        <v>1867</v>
      </c>
      <c r="F4529" s="10">
        <v>5443968</v>
      </c>
      <c r="G4529" s="10">
        <v>643443.5</v>
      </c>
      <c r="H4529" s="11" t="s">
        <v>147</v>
      </c>
      <c r="I4529" s="33" t="s">
        <v>1867</v>
      </c>
      <c r="J4529" s="28">
        <v>75425</v>
      </c>
    </row>
    <row r="4530" spans="1:10" x14ac:dyDescent="0.25">
      <c r="A4530"/>
      <c r="B4530" s="17"/>
      <c r="C4530" s="19">
        <v>2018</v>
      </c>
      <c r="D4530" s="30" t="s">
        <v>1867</v>
      </c>
      <c r="E4530" s="30" t="s">
        <v>1867</v>
      </c>
      <c r="F4530" s="10">
        <v>6019454.2000000002</v>
      </c>
      <c r="G4530" s="10">
        <v>1301949</v>
      </c>
      <c r="H4530" s="11" t="s">
        <v>147</v>
      </c>
      <c r="I4530" s="28">
        <v>82948.7</v>
      </c>
      <c r="J4530" s="28">
        <v>82948.7</v>
      </c>
    </row>
    <row r="4531" spans="1:10" x14ac:dyDescent="0.25">
      <c r="A4531" s="22" t="s">
        <v>1510</v>
      </c>
      <c r="B4531" s="17" t="s">
        <v>1511</v>
      </c>
      <c r="C4531" s="19">
        <v>2013</v>
      </c>
      <c r="D4531" s="30" t="s">
        <v>1868</v>
      </c>
      <c r="E4531" s="34" t="s">
        <v>1867</v>
      </c>
      <c r="F4531" s="10">
        <v>958430.8</v>
      </c>
      <c r="G4531" s="10">
        <v>149253.70000000001</v>
      </c>
      <c r="H4531" s="11" t="s">
        <v>147</v>
      </c>
      <c r="I4531" s="11" t="s">
        <v>147</v>
      </c>
      <c r="J4531" s="11" t="s">
        <v>147</v>
      </c>
    </row>
    <row r="4532" spans="1:10" x14ac:dyDescent="0.25">
      <c r="A4532"/>
      <c r="B4532" s="17"/>
      <c r="C4532" s="19">
        <v>2014</v>
      </c>
      <c r="D4532" s="30" t="s">
        <v>1868</v>
      </c>
      <c r="E4532" s="10">
        <v>1664235</v>
      </c>
      <c r="F4532" s="10">
        <v>173015.6</v>
      </c>
      <c r="G4532" s="10">
        <v>28015.899999999998</v>
      </c>
      <c r="H4532" s="11" t="s">
        <v>147</v>
      </c>
      <c r="I4532" s="28">
        <v>16996.099999999999</v>
      </c>
      <c r="J4532" s="28">
        <v>16996.099999999999</v>
      </c>
    </row>
    <row r="4533" spans="1:10" x14ac:dyDescent="0.25">
      <c r="A4533"/>
      <c r="B4533" s="17"/>
      <c r="C4533" s="19">
        <v>2015</v>
      </c>
      <c r="D4533" s="30" t="s">
        <v>1868</v>
      </c>
      <c r="E4533" s="10">
        <v>1461856.2</v>
      </c>
      <c r="F4533" s="10">
        <v>408972.10000000003</v>
      </c>
      <c r="G4533" s="10">
        <v>37187.4</v>
      </c>
      <c r="H4533" s="11" t="s">
        <v>147</v>
      </c>
      <c r="I4533" s="28">
        <v>27947.200000000001</v>
      </c>
      <c r="J4533" s="28">
        <v>27947.200000000001</v>
      </c>
    </row>
    <row r="4534" spans="1:10" x14ac:dyDescent="0.25">
      <c r="A4534"/>
      <c r="B4534" s="17"/>
      <c r="C4534" s="19">
        <v>2016</v>
      </c>
      <c r="D4534" s="30" t="s">
        <v>1868</v>
      </c>
      <c r="E4534" s="10">
        <v>1657772.7</v>
      </c>
      <c r="F4534" s="10">
        <v>392850.10000000003</v>
      </c>
      <c r="G4534" s="10">
        <v>46106.7</v>
      </c>
      <c r="H4534" s="11" t="s">
        <v>147</v>
      </c>
      <c r="I4534" s="28">
        <v>31903</v>
      </c>
      <c r="J4534" s="28">
        <v>31903</v>
      </c>
    </row>
    <row r="4535" spans="1:10" x14ac:dyDescent="0.25">
      <c r="A4535"/>
      <c r="B4535" s="17"/>
      <c r="C4535" s="19">
        <v>2017</v>
      </c>
      <c r="D4535" s="30" t="s">
        <v>1868</v>
      </c>
      <c r="E4535" s="33" t="s">
        <v>1867</v>
      </c>
      <c r="F4535" s="10">
        <v>394077.1</v>
      </c>
      <c r="G4535" s="10">
        <v>33664.800000000003</v>
      </c>
      <c r="H4535" s="11" t="s">
        <v>147</v>
      </c>
      <c r="I4535" s="33" t="s">
        <v>1867</v>
      </c>
      <c r="J4535" s="28">
        <v>22430.1</v>
      </c>
    </row>
    <row r="4536" spans="1:10" x14ac:dyDescent="0.25">
      <c r="A4536"/>
      <c r="B4536" s="17"/>
      <c r="C4536" s="19">
        <v>2018</v>
      </c>
      <c r="D4536" s="30" t="s">
        <v>1868</v>
      </c>
      <c r="E4536" s="10">
        <v>2971368.4</v>
      </c>
      <c r="F4536" s="10">
        <v>382137.7</v>
      </c>
      <c r="G4536" s="10">
        <v>35743.800000000003</v>
      </c>
      <c r="H4536" s="11" t="s">
        <v>147</v>
      </c>
      <c r="I4536" s="28">
        <v>19920.900000000001</v>
      </c>
      <c r="J4536" s="28">
        <v>19920.900000000001</v>
      </c>
    </row>
    <row r="4537" spans="1:10" x14ac:dyDescent="0.25">
      <c r="A4537" s="22" t="s">
        <v>1512</v>
      </c>
      <c r="B4537" s="17" t="s">
        <v>1513</v>
      </c>
      <c r="C4537" s="19">
        <v>2013</v>
      </c>
      <c r="D4537" s="10">
        <v>3375234</v>
      </c>
      <c r="E4537" s="10">
        <v>14445627.4</v>
      </c>
      <c r="F4537" s="10">
        <v>1644776</v>
      </c>
      <c r="G4537" s="10">
        <v>585989.79999999993</v>
      </c>
      <c r="H4537" s="11" t="s">
        <v>147</v>
      </c>
      <c r="I4537" s="28">
        <v>59000.1</v>
      </c>
      <c r="J4537" s="28">
        <f>56145.3-0.2</f>
        <v>56145.100000000006</v>
      </c>
    </row>
    <row r="4538" spans="1:10" x14ac:dyDescent="0.25">
      <c r="A4538"/>
      <c r="B4538" s="17"/>
      <c r="C4538" s="19">
        <v>2014</v>
      </c>
      <c r="D4538" s="29" t="s">
        <v>1867</v>
      </c>
      <c r="E4538" s="29" t="s">
        <v>1867</v>
      </c>
      <c r="F4538" s="10">
        <v>2298603.7999999998</v>
      </c>
      <c r="G4538" s="10">
        <v>373578.8</v>
      </c>
      <c r="H4538" s="11" t="s">
        <v>147</v>
      </c>
      <c r="I4538" s="28">
        <v>34587.800000000003</v>
      </c>
      <c r="J4538" s="28">
        <v>34210.699999999997</v>
      </c>
    </row>
    <row r="4539" spans="1:10" x14ac:dyDescent="0.25">
      <c r="A4539"/>
      <c r="B4539" s="17"/>
      <c r="C4539" s="19">
        <v>2015</v>
      </c>
      <c r="D4539" s="33" t="s">
        <v>1867</v>
      </c>
      <c r="E4539" s="33" t="s">
        <v>1867</v>
      </c>
      <c r="F4539" s="10">
        <v>1934739.8</v>
      </c>
      <c r="G4539" s="10">
        <v>342941.2</v>
      </c>
      <c r="H4539" s="11" t="s">
        <v>147</v>
      </c>
      <c r="I4539" s="28">
        <v>52189.8</v>
      </c>
      <c r="J4539" s="28">
        <v>52189.8</v>
      </c>
    </row>
    <row r="4540" spans="1:10" x14ac:dyDescent="0.25">
      <c r="A4540"/>
      <c r="B4540" s="17"/>
      <c r="C4540" s="19">
        <v>2016</v>
      </c>
      <c r="D4540" s="33" t="s">
        <v>1867</v>
      </c>
      <c r="E4540" s="10">
        <v>17139244.600000001</v>
      </c>
      <c r="F4540" s="10">
        <v>2436932.9</v>
      </c>
      <c r="G4540" s="10">
        <v>378159</v>
      </c>
      <c r="H4540" s="11" t="s">
        <v>147</v>
      </c>
      <c r="I4540" s="28">
        <v>55663.199999999997</v>
      </c>
      <c r="J4540" s="28">
        <v>55663.199999999997</v>
      </c>
    </row>
    <row r="4541" spans="1:10" x14ac:dyDescent="0.25">
      <c r="A4541"/>
      <c r="B4541" s="17"/>
      <c r="C4541" s="19">
        <v>2017</v>
      </c>
      <c r="D4541" s="30" t="s">
        <v>1868</v>
      </c>
      <c r="E4541" s="10">
        <v>29697841.800000001</v>
      </c>
      <c r="F4541" s="10">
        <v>5049890.8999999994</v>
      </c>
      <c r="G4541" s="10">
        <v>609778.70000000007</v>
      </c>
      <c r="H4541" s="11" t="s">
        <v>147</v>
      </c>
      <c r="I4541" s="28">
        <v>55430.1</v>
      </c>
      <c r="J4541" s="28">
        <v>52994.9</v>
      </c>
    </row>
    <row r="4542" spans="1:10" x14ac:dyDescent="0.25">
      <c r="A4542"/>
      <c r="B4542" s="17"/>
      <c r="C4542" s="19">
        <v>2018</v>
      </c>
      <c r="D4542" s="30" t="s">
        <v>1867</v>
      </c>
      <c r="E4542" s="30" t="s">
        <v>1867</v>
      </c>
      <c r="F4542" s="10">
        <v>5637316.5</v>
      </c>
      <c r="G4542" s="10">
        <v>1266205.2</v>
      </c>
      <c r="H4542" s="11" t="s">
        <v>147</v>
      </c>
      <c r="I4542" s="28">
        <v>63027.8</v>
      </c>
      <c r="J4542" s="28">
        <v>63027.8</v>
      </c>
    </row>
    <row r="4543" spans="1:10" x14ac:dyDescent="0.25">
      <c r="A4543" s="21" t="s">
        <v>1514</v>
      </c>
      <c r="B4543" s="17" t="s">
        <v>1515</v>
      </c>
      <c r="C4543" s="19">
        <v>2013</v>
      </c>
      <c r="D4543" s="30" t="s">
        <v>1868</v>
      </c>
      <c r="E4543" s="30" t="s">
        <v>1868</v>
      </c>
      <c r="F4543" s="10">
        <v>0</v>
      </c>
      <c r="G4543" s="34" t="s">
        <v>1867</v>
      </c>
      <c r="H4543" s="11" t="s">
        <v>147</v>
      </c>
      <c r="I4543" s="11" t="s">
        <v>147</v>
      </c>
      <c r="J4543" s="11" t="s">
        <v>147</v>
      </c>
    </row>
    <row r="4544" spans="1:10" x14ac:dyDescent="0.25">
      <c r="A4544"/>
      <c r="B4544" s="17"/>
      <c r="C4544" s="19">
        <v>2014</v>
      </c>
      <c r="D4544" s="30" t="s">
        <v>1868</v>
      </c>
      <c r="E4544" s="30" t="s">
        <v>1868</v>
      </c>
      <c r="F4544" s="10">
        <v>1096</v>
      </c>
      <c r="G4544" s="10">
        <v>1096</v>
      </c>
      <c r="H4544" s="11" t="s">
        <v>147</v>
      </c>
      <c r="I4544" s="29" t="s">
        <v>1867</v>
      </c>
      <c r="J4544" s="29" t="s">
        <v>1867</v>
      </c>
    </row>
    <row r="4545" spans="1:10" x14ac:dyDescent="0.25">
      <c r="A4545"/>
      <c r="B4545" s="17"/>
      <c r="C4545" s="19">
        <v>2015</v>
      </c>
      <c r="D4545" s="30" t="s">
        <v>1868</v>
      </c>
      <c r="E4545" s="30" t="s">
        <v>1868</v>
      </c>
      <c r="F4545" s="10">
        <v>1067.5999999999999</v>
      </c>
      <c r="G4545" s="10">
        <v>1067.5999999999999</v>
      </c>
      <c r="H4545" s="11" t="s">
        <v>147</v>
      </c>
      <c r="I4545" s="33" t="s">
        <v>1867</v>
      </c>
      <c r="J4545" s="33" t="s">
        <v>1867</v>
      </c>
    </row>
    <row r="4546" spans="1:10" x14ac:dyDescent="0.25">
      <c r="A4546"/>
      <c r="B4546" s="17"/>
      <c r="C4546" s="19">
        <v>2016</v>
      </c>
      <c r="D4546" s="30" t="s">
        <v>1868</v>
      </c>
      <c r="E4546" s="30" t="s">
        <v>1868</v>
      </c>
      <c r="F4546" s="10">
        <v>23.3</v>
      </c>
      <c r="G4546" s="10">
        <v>23.3</v>
      </c>
      <c r="H4546" s="11" t="s">
        <v>147</v>
      </c>
      <c r="I4546" s="33" t="s">
        <v>1867</v>
      </c>
      <c r="J4546" s="33" t="s">
        <v>1867</v>
      </c>
    </row>
    <row r="4547" spans="1:10" x14ac:dyDescent="0.25">
      <c r="A4547"/>
      <c r="B4547" s="17"/>
      <c r="C4547" s="19">
        <v>2017</v>
      </c>
      <c r="D4547" s="30" t="s">
        <v>1868</v>
      </c>
      <c r="E4547" s="30" t="s">
        <v>1868</v>
      </c>
      <c r="F4547" s="10">
        <v>34.299999999999997</v>
      </c>
      <c r="G4547" s="10">
        <v>34.299999999999997</v>
      </c>
      <c r="H4547" s="11" t="s">
        <v>147</v>
      </c>
      <c r="I4547" s="33" t="s">
        <v>1867</v>
      </c>
      <c r="J4547" s="33" t="s">
        <v>1867</v>
      </c>
    </row>
    <row r="4548" spans="1:10" x14ac:dyDescent="0.25">
      <c r="A4548"/>
      <c r="B4548" s="17"/>
      <c r="C4548" s="19">
        <v>2018</v>
      </c>
      <c r="D4548" s="30" t="s">
        <v>1868</v>
      </c>
      <c r="E4548" s="30" t="s">
        <v>1868</v>
      </c>
      <c r="F4548" s="10">
        <v>4029</v>
      </c>
      <c r="G4548" s="10">
        <v>4029</v>
      </c>
      <c r="H4548" s="11" t="s">
        <v>147</v>
      </c>
      <c r="I4548" s="33" t="s">
        <v>1867</v>
      </c>
      <c r="J4548" s="33" t="s">
        <v>1867</v>
      </c>
    </row>
    <row r="4549" spans="1:10" x14ac:dyDescent="0.25">
      <c r="A4549" s="22" t="s">
        <v>1514</v>
      </c>
      <c r="B4549" s="17" t="s">
        <v>1516</v>
      </c>
      <c r="C4549" s="19">
        <v>2013</v>
      </c>
      <c r="D4549" s="30" t="s">
        <v>1868</v>
      </c>
      <c r="E4549" s="30" t="s">
        <v>1868</v>
      </c>
      <c r="F4549" s="10">
        <v>0</v>
      </c>
      <c r="G4549" s="34" t="s">
        <v>1867</v>
      </c>
      <c r="H4549" s="11" t="s">
        <v>147</v>
      </c>
      <c r="I4549" s="11" t="s">
        <v>147</v>
      </c>
      <c r="J4549" s="11" t="s">
        <v>147</v>
      </c>
    </row>
    <row r="4550" spans="1:10" x14ac:dyDescent="0.25">
      <c r="A4550"/>
      <c r="B4550" s="17"/>
      <c r="C4550" s="19">
        <v>2014</v>
      </c>
      <c r="D4550" s="30" t="s">
        <v>1868</v>
      </c>
      <c r="E4550" s="30" t="s">
        <v>1868</v>
      </c>
      <c r="F4550" s="10">
        <v>1096</v>
      </c>
      <c r="G4550" s="10">
        <v>1096</v>
      </c>
      <c r="H4550" s="11" t="s">
        <v>147</v>
      </c>
      <c r="I4550" s="29" t="s">
        <v>1867</v>
      </c>
      <c r="J4550" s="29" t="s">
        <v>1867</v>
      </c>
    </row>
    <row r="4551" spans="1:10" x14ac:dyDescent="0.25">
      <c r="A4551"/>
      <c r="B4551" s="17"/>
      <c r="C4551" s="19">
        <v>2015</v>
      </c>
      <c r="D4551" s="30" t="s">
        <v>1868</v>
      </c>
      <c r="E4551" s="30" t="s">
        <v>1868</v>
      </c>
      <c r="F4551" s="10">
        <v>1067.5999999999999</v>
      </c>
      <c r="G4551" s="10">
        <v>1067.5999999999999</v>
      </c>
      <c r="H4551" s="11" t="s">
        <v>147</v>
      </c>
      <c r="I4551" s="33" t="s">
        <v>1867</v>
      </c>
      <c r="J4551" s="33" t="s">
        <v>1867</v>
      </c>
    </row>
    <row r="4552" spans="1:10" x14ac:dyDescent="0.25">
      <c r="A4552"/>
      <c r="B4552" s="17"/>
      <c r="C4552" s="19">
        <v>2016</v>
      </c>
      <c r="D4552" s="30" t="s">
        <v>1868</v>
      </c>
      <c r="E4552" s="30" t="s">
        <v>1868</v>
      </c>
      <c r="F4552" s="10">
        <v>23.3</v>
      </c>
      <c r="G4552" s="10">
        <v>23.3</v>
      </c>
      <c r="H4552" s="11" t="s">
        <v>147</v>
      </c>
      <c r="I4552" s="33" t="s">
        <v>1867</v>
      </c>
      <c r="J4552" s="33" t="s">
        <v>1867</v>
      </c>
    </row>
    <row r="4553" spans="1:10" x14ac:dyDescent="0.25">
      <c r="A4553"/>
      <c r="B4553" s="17"/>
      <c r="C4553" s="19">
        <v>2017</v>
      </c>
      <c r="D4553" s="30" t="s">
        <v>1868</v>
      </c>
      <c r="E4553" s="30" t="s">
        <v>1868</v>
      </c>
      <c r="F4553" s="10">
        <v>34.299999999999997</v>
      </c>
      <c r="G4553" s="10">
        <v>34.299999999999997</v>
      </c>
      <c r="H4553" s="11" t="s">
        <v>147</v>
      </c>
      <c r="I4553" s="33" t="s">
        <v>1867</v>
      </c>
      <c r="J4553" s="33" t="s">
        <v>1867</v>
      </c>
    </row>
    <row r="4554" spans="1:10" x14ac:dyDescent="0.25">
      <c r="A4554"/>
      <c r="B4554" s="17"/>
      <c r="C4554" s="19">
        <v>2018</v>
      </c>
      <c r="D4554" s="30" t="s">
        <v>1868</v>
      </c>
      <c r="E4554" s="30" t="s">
        <v>1868</v>
      </c>
      <c r="F4554" s="10">
        <v>4029</v>
      </c>
      <c r="G4554" s="10">
        <v>4029</v>
      </c>
      <c r="H4554" s="11" t="s">
        <v>147</v>
      </c>
      <c r="I4554" s="33" t="s">
        <v>1867</v>
      </c>
      <c r="J4554" s="33" t="s">
        <v>1867</v>
      </c>
    </row>
    <row r="4555" spans="1:10" x14ac:dyDescent="0.25">
      <c r="A4555" s="21" t="s">
        <v>1517</v>
      </c>
      <c r="B4555" s="17" t="s">
        <v>1518</v>
      </c>
      <c r="C4555" s="19">
        <v>2013</v>
      </c>
      <c r="D4555" s="30" t="s">
        <v>1868</v>
      </c>
      <c r="E4555" s="34" t="s">
        <v>1867</v>
      </c>
      <c r="F4555" s="10">
        <v>0</v>
      </c>
      <c r="G4555" s="34" t="s">
        <v>1867</v>
      </c>
      <c r="H4555" s="11" t="s">
        <v>147</v>
      </c>
      <c r="I4555" s="11" t="s">
        <v>147</v>
      </c>
      <c r="J4555" s="11" t="s">
        <v>147</v>
      </c>
    </row>
    <row r="4556" spans="1:10" x14ac:dyDescent="0.25">
      <c r="A4556"/>
      <c r="B4556" s="17"/>
      <c r="C4556" s="19">
        <v>2014</v>
      </c>
      <c r="D4556" s="30" t="s">
        <v>1868</v>
      </c>
      <c r="E4556" s="29" t="s">
        <v>1867</v>
      </c>
      <c r="F4556" s="10">
        <v>271.89999999999998</v>
      </c>
      <c r="G4556" s="10">
        <v>271.89999999999998</v>
      </c>
      <c r="H4556" s="11" t="s">
        <v>147</v>
      </c>
      <c r="I4556" s="29" t="s">
        <v>1867</v>
      </c>
      <c r="J4556" s="29" t="s">
        <v>1867</v>
      </c>
    </row>
    <row r="4557" spans="1:10" x14ac:dyDescent="0.25">
      <c r="A4557"/>
      <c r="B4557" s="17"/>
      <c r="C4557" s="19">
        <v>2015</v>
      </c>
      <c r="D4557" s="30" t="s">
        <v>1868</v>
      </c>
      <c r="E4557" s="33" t="s">
        <v>1867</v>
      </c>
      <c r="F4557" s="10">
        <v>364.5</v>
      </c>
      <c r="G4557" s="10">
        <v>364.5</v>
      </c>
      <c r="H4557" s="11" t="s">
        <v>147</v>
      </c>
      <c r="I4557" s="33" t="s">
        <v>1867</v>
      </c>
      <c r="J4557" s="33" t="s">
        <v>1867</v>
      </c>
    </row>
    <row r="4558" spans="1:10" x14ac:dyDescent="0.25">
      <c r="A4558"/>
      <c r="B4558" s="17"/>
      <c r="C4558" s="19">
        <v>2016</v>
      </c>
      <c r="D4558" s="30" t="s">
        <v>1868</v>
      </c>
      <c r="E4558" s="30" t="s">
        <v>1868</v>
      </c>
      <c r="F4558" s="10">
        <v>1416.7</v>
      </c>
      <c r="G4558" s="10">
        <v>1416.7</v>
      </c>
      <c r="H4558" s="11" t="s">
        <v>147</v>
      </c>
      <c r="I4558" s="33" t="s">
        <v>1867</v>
      </c>
      <c r="J4558" s="33" t="s">
        <v>1867</v>
      </c>
    </row>
    <row r="4559" spans="1:10" x14ac:dyDescent="0.25">
      <c r="A4559"/>
      <c r="B4559" s="17"/>
      <c r="C4559" s="19">
        <v>2017</v>
      </c>
      <c r="D4559" s="30" t="s">
        <v>1868</v>
      </c>
      <c r="E4559" s="33" t="s">
        <v>1867</v>
      </c>
      <c r="F4559" s="10">
        <v>1884.2</v>
      </c>
      <c r="G4559" s="10">
        <v>1884.2</v>
      </c>
      <c r="H4559" s="11" t="s">
        <v>147</v>
      </c>
      <c r="I4559" s="28">
        <v>1884.2</v>
      </c>
      <c r="J4559" s="33" t="s">
        <v>1867</v>
      </c>
    </row>
    <row r="4560" spans="1:10" x14ac:dyDescent="0.25">
      <c r="A4560"/>
      <c r="B4560" s="17"/>
      <c r="C4560" s="19">
        <v>2018</v>
      </c>
      <c r="D4560" s="30" t="s">
        <v>1868</v>
      </c>
      <c r="E4560" s="30" t="s">
        <v>1868</v>
      </c>
      <c r="F4560" s="10">
        <v>3297.7</v>
      </c>
      <c r="G4560" s="10">
        <v>3297.7</v>
      </c>
      <c r="H4560" s="11" t="s">
        <v>147</v>
      </c>
      <c r="I4560" s="33" t="s">
        <v>1867</v>
      </c>
      <c r="J4560" s="33" t="s">
        <v>1867</v>
      </c>
    </row>
    <row r="4561" spans="1:10" x14ac:dyDescent="0.25">
      <c r="A4561" s="22" t="s">
        <v>1517</v>
      </c>
      <c r="B4561" s="17" t="s">
        <v>1519</v>
      </c>
      <c r="C4561" s="19">
        <v>2013</v>
      </c>
      <c r="D4561" s="30" t="s">
        <v>1868</v>
      </c>
      <c r="E4561" s="34" t="s">
        <v>1867</v>
      </c>
      <c r="F4561" s="10">
        <v>0</v>
      </c>
      <c r="G4561" s="34" t="s">
        <v>1867</v>
      </c>
      <c r="H4561" s="11" t="s">
        <v>147</v>
      </c>
      <c r="I4561" s="11" t="s">
        <v>147</v>
      </c>
      <c r="J4561" s="11" t="s">
        <v>147</v>
      </c>
    </row>
    <row r="4562" spans="1:10" x14ac:dyDescent="0.25">
      <c r="A4562"/>
      <c r="B4562" s="17"/>
      <c r="C4562" s="19">
        <v>2014</v>
      </c>
      <c r="D4562" s="30" t="s">
        <v>1868</v>
      </c>
      <c r="E4562" s="29" t="s">
        <v>1867</v>
      </c>
      <c r="F4562" s="10">
        <v>271.89999999999998</v>
      </c>
      <c r="G4562" s="10">
        <v>271.89999999999998</v>
      </c>
      <c r="H4562" s="11" t="s">
        <v>147</v>
      </c>
      <c r="I4562" s="29" t="s">
        <v>1867</v>
      </c>
      <c r="J4562" s="29" t="s">
        <v>1867</v>
      </c>
    </row>
    <row r="4563" spans="1:10" x14ac:dyDescent="0.25">
      <c r="A4563"/>
      <c r="B4563" s="17"/>
      <c r="C4563" s="19">
        <v>2015</v>
      </c>
      <c r="D4563" s="30" t="s">
        <v>1868</v>
      </c>
      <c r="E4563" s="33" t="s">
        <v>1867</v>
      </c>
      <c r="F4563" s="10">
        <v>364.5</v>
      </c>
      <c r="G4563" s="10">
        <v>364.5</v>
      </c>
      <c r="H4563" s="11" t="s">
        <v>147</v>
      </c>
      <c r="I4563" s="33" t="s">
        <v>1867</v>
      </c>
      <c r="J4563" s="33" t="s">
        <v>1867</v>
      </c>
    </row>
    <row r="4564" spans="1:10" x14ac:dyDescent="0.25">
      <c r="A4564"/>
      <c r="B4564" s="17"/>
      <c r="C4564" s="19">
        <v>2016</v>
      </c>
      <c r="D4564" s="30" t="s">
        <v>1868</v>
      </c>
      <c r="E4564" s="30" t="s">
        <v>1868</v>
      </c>
      <c r="F4564" s="10">
        <v>1416.7</v>
      </c>
      <c r="G4564" s="10">
        <v>1416.7</v>
      </c>
      <c r="H4564" s="11" t="s">
        <v>147</v>
      </c>
      <c r="I4564" s="33" t="s">
        <v>1867</v>
      </c>
      <c r="J4564" s="33" t="s">
        <v>1867</v>
      </c>
    </row>
    <row r="4565" spans="1:10" x14ac:dyDescent="0.25">
      <c r="A4565"/>
      <c r="B4565" s="17"/>
      <c r="C4565" s="19">
        <v>2017</v>
      </c>
      <c r="D4565" s="30" t="s">
        <v>1868</v>
      </c>
      <c r="E4565" s="33" t="s">
        <v>1867</v>
      </c>
      <c r="F4565" s="10">
        <v>1884.2</v>
      </c>
      <c r="G4565" s="10">
        <v>1884.2</v>
      </c>
      <c r="H4565" s="11" t="s">
        <v>147</v>
      </c>
      <c r="I4565" s="33" t="s">
        <v>1867</v>
      </c>
      <c r="J4565" s="33" t="s">
        <v>1867</v>
      </c>
    </row>
    <row r="4566" spans="1:10" x14ac:dyDescent="0.25">
      <c r="A4566"/>
      <c r="B4566" s="17"/>
      <c r="C4566" s="19">
        <v>2018</v>
      </c>
      <c r="D4566" s="30" t="s">
        <v>1868</v>
      </c>
      <c r="E4566" s="30" t="s">
        <v>1868</v>
      </c>
      <c r="F4566" s="10">
        <v>3297.7</v>
      </c>
      <c r="G4566" s="10">
        <v>3297.7</v>
      </c>
      <c r="H4566" s="11" t="s">
        <v>147</v>
      </c>
      <c r="I4566" s="33" t="s">
        <v>1867</v>
      </c>
      <c r="J4566" s="33" t="s">
        <v>1867</v>
      </c>
    </row>
    <row r="4567" spans="1:10" x14ac:dyDescent="0.25">
      <c r="A4567" s="20" t="s">
        <v>119</v>
      </c>
      <c r="B4567" s="17" t="s">
        <v>29</v>
      </c>
      <c r="C4567" s="19">
        <v>2013</v>
      </c>
      <c r="D4567" s="30" t="s">
        <v>1868</v>
      </c>
      <c r="E4567" s="34" t="s">
        <v>1867</v>
      </c>
      <c r="F4567" s="34" t="s">
        <v>1867</v>
      </c>
      <c r="G4567" s="10">
        <v>1563130.0999999999</v>
      </c>
      <c r="H4567" s="11" t="s">
        <v>1867</v>
      </c>
      <c r="I4567" s="11" t="s">
        <v>1867</v>
      </c>
      <c r="J4567" s="28">
        <v>1169297.3999999999</v>
      </c>
    </row>
    <row r="4568" spans="1:10" x14ac:dyDescent="0.25">
      <c r="A4568"/>
      <c r="B4568" s="17"/>
      <c r="C4568" s="19">
        <v>2014</v>
      </c>
      <c r="D4568" s="30" t="s">
        <v>1868</v>
      </c>
      <c r="E4568" s="10">
        <v>8110621.7999999998</v>
      </c>
      <c r="F4568" s="10">
        <v>2388172.5</v>
      </c>
      <c r="G4568" s="10">
        <v>1573511.2</v>
      </c>
      <c r="H4568" s="11" t="s">
        <v>147</v>
      </c>
      <c r="I4568" s="28">
        <v>1228289.5</v>
      </c>
      <c r="J4568" s="28">
        <v>1222229.3999999999</v>
      </c>
    </row>
    <row r="4569" spans="1:10" x14ac:dyDescent="0.25">
      <c r="A4569"/>
      <c r="B4569" s="17"/>
      <c r="C4569" s="19">
        <v>2015</v>
      </c>
      <c r="D4569" s="30" t="s">
        <v>1868</v>
      </c>
      <c r="E4569" s="10">
        <v>2107151.1999999997</v>
      </c>
      <c r="F4569" s="10">
        <v>3058774.3</v>
      </c>
      <c r="G4569" s="10">
        <v>1978347.5999999999</v>
      </c>
      <c r="H4569" s="11" t="s">
        <v>147</v>
      </c>
      <c r="I4569" s="28">
        <v>1780443.2</v>
      </c>
      <c r="J4569" s="28">
        <f>1773427.9-0.2</f>
        <v>1773427.7</v>
      </c>
    </row>
    <row r="4570" spans="1:10" x14ac:dyDescent="0.25">
      <c r="A4570"/>
      <c r="B4570" s="17"/>
      <c r="C4570" s="19">
        <v>2016</v>
      </c>
      <c r="D4570" s="30" t="s">
        <v>1868</v>
      </c>
      <c r="E4570" s="10">
        <v>3098238</v>
      </c>
      <c r="F4570" s="10">
        <v>5534125.9000000004</v>
      </c>
      <c r="G4570" s="10">
        <v>3766308.8</v>
      </c>
      <c r="H4570" s="11" t="s">
        <v>147</v>
      </c>
      <c r="I4570" s="28">
        <v>2528676.1</v>
      </c>
      <c r="J4570" s="28">
        <f>2512739.8-0.3</f>
        <v>2512739.5</v>
      </c>
    </row>
    <row r="4571" spans="1:10" x14ac:dyDescent="0.25">
      <c r="A4571"/>
      <c r="B4571" s="17"/>
      <c r="C4571" s="19">
        <v>2017</v>
      </c>
      <c r="D4571" s="30" t="s">
        <v>1868</v>
      </c>
      <c r="E4571" s="10">
        <v>3186920.9</v>
      </c>
      <c r="F4571" s="10">
        <v>5877003.2000000002</v>
      </c>
      <c r="G4571" s="10">
        <v>4275905.5999999996</v>
      </c>
      <c r="H4571" s="11" t="s">
        <v>147</v>
      </c>
      <c r="I4571" s="28">
        <v>3045290.7</v>
      </c>
      <c r="J4571" s="28">
        <v>3026060.2</v>
      </c>
    </row>
    <row r="4572" spans="1:10" x14ac:dyDescent="0.25">
      <c r="A4572"/>
      <c r="B4572" s="17"/>
      <c r="C4572" s="19">
        <v>2018</v>
      </c>
      <c r="D4572" s="30" t="s">
        <v>1868</v>
      </c>
      <c r="E4572" s="10">
        <v>1891136.8</v>
      </c>
      <c r="F4572" s="10">
        <v>6808985.5</v>
      </c>
      <c r="G4572" s="10">
        <v>4591715.0999999996</v>
      </c>
      <c r="H4572" s="11" t="s">
        <v>147</v>
      </c>
      <c r="I4572" s="28">
        <v>3606407.6</v>
      </c>
      <c r="J4572" s="28">
        <v>3591619.9</v>
      </c>
    </row>
    <row r="4573" spans="1:10" x14ac:dyDescent="0.25">
      <c r="A4573" s="21" t="s">
        <v>1520</v>
      </c>
      <c r="B4573" s="17" t="s">
        <v>1521</v>
      </c>
      <c r="C4573" s="19">
        <v>2013</v>
      </c>
      <c r="D4573" s="30" t="s">
        <v>1868</v>
      </c>
      <c r="E4573" s="10">
        <v>6216526.7999999998</v>
      </c>
      <c r="F4573" s="34" t="s">
        <v>1867</v>
      </c>
      <c r="G4573" s="10">
        <v>215944.6</v>
      </c>
      <c r="H4573" s="11" t="s">
        <v>147</v>
      </c>
      <c r="I4573" s="11" t="s">
        <v>1867</v>
      </c>
      <c r="J4573" s="28">
        <v>27238.2</v>
      </c>
    </row>
    <row r="4574" spans="1:10" x14ac:dyDescent="0.25">
      <c r="A4574" s="21" t="s">
        <v>1517</v>
      </c>
      <c r="B4574" s="17"/>
      <c r="C4574" s="19">
        <v>2014</v>
      </c>
      <c r="D4574" s="30" t="s">
        <v>1868</v>
      </c>
      <c r="E4574" s="29" t="s">
        <v>1867</v>
      </c>
      <c r="F4574" s="10">
        <v>746825.6</v>
      </c>
      <c r="G4574" s="10">
        <v>211264.5</v>
      </c>
      <c r="H4574" s="11" t="s">
        <v>147</v>
      </c>
      <c r="I4574" s="11" t="s">
        <v>1867</v>
      </c>
      <c r="J4574" s="28">
        <v>24794.1</v>
      </c>
    </row>
    <row r="4575" spans="1:10" x14ac:dyDescent="0.25">
      <c r="A4575"/>
      <c r="B4575" s="17"/>
      <c r="C4575" s="19">
        <v>2015</v>
      </c>
      <c r="D4575" s="30" t="s">
        <v>1868</v>
      </c>
      <c r="E4575" s="10">
        <v>1931258.5</v>
      </c>
      <c r="F4575" s="33" t="s">
        <v>1867</v>
      </c>
      <c r="G4575" s="11" t="s">
        <v>1867</v>
      </c>
      <c r="H4575" s="11" t="s">
        <v>147</v>
      </c>
      <c r="I4575" s="11" t="s">
        <v>1867</v>
      </c>
      <c r="J4575" s="11" t="s">
        <v>1867</v>
      </c>
    </row>
    <row r="4576" spans="1:10" x14ac:dyDescent="0.25">
      <c r="A4576"/>
      <c r="B4576" s="17"/>
      <c r="C4576" s="19">
        <v>2016</v>
      </c>
      <c r="D4576" s="30" t="s">
        <v>1868</v>
      </c>
      <c r="E4576" s="10">
        <v>2848726.6</v>
      </c>
      <c r="F4576" s="10">
        <v>1925026.0999999999</v>
      </c>
      <c r="G4576" s="10">
        <v>730804.6</v>
      </c>
      <c r="H4576" s="11" t="s">
        <v>147</v>
      </c>
      <c r="I4576" s="28">
        <v>60532.9</v>
      </c>
      <c r="J4576" s="28">
        <v>60532.9</v>
      </c>
    </row>
    <row r="4577" spans="1:10" x14ac:dyDescent="0.25">
      <c r="A4577"/>
      <c r="B4577" s="17"/>
      <c r="C4577" s="19">
        <v>2017</v>
      </c>
      <c r="D4577" s="30" t="s">
        <v>1868</v>
      </c>
      <c r="E4577" s="10">
        <v>2683953.2999999998</v>
      </c>
      <c r="F4577" s="10">
        <v>1939728.7</v>
      </c>
      <c r="G4577" s="10">
        <v>825134.4</v>
      </c>
      <c r="H4577" s="11" t="s">
        <v>147</v>
      </c>
      <c r="I4577" s="28">
        <v>88177.4</v>
      </c>
      <c r="J4577" s="28">
        <v>88177.4</v>
      </c>
    </row>
    <row r="4578" spans="1:10" x14ac:dyDescent="0.25">
      <c r="A4578"/>
      <c r="B4578" s="17"/>
      <c r="C4578" s="19">
        <v>2018</v>
      </c>
      <c r="D4578" s="30" t="s">
        <v>1868</v>
      </c>
      <c r="E4578" s="10">
        <v>1282196.6000000001</v>
      </c>
      <c r="F4578" s="10">
        <v>2204790.5999999996</v>
      </c>
      <c r="G4578" s="10">
        <v>689893.70000000007</v>
      </c>
      <c r="H4578" s="11" t="s">
        <v>147</v>
      </c>
      <c r="I4578" s="28">
        <v>85863.8</v>
      </c>
      <c r="J4578" s="28">
        <v>85863.8</v>
      </c>
    </row>
    <row r="4579" spans="1:10" x14ac:dyDescent="0.25">
      <c r="A4579" s="22" t="s">
        <v>1522</v>
      </c>
      <c r="B4579" s="17" t="s">
        <v>1523</v>
      </c>
      <c r="C4579" s="19">
        <v>2013</v>
      </c>
      <c r="D4579" s="30" t="s">
        <v>1868</v>
      </c>
      <c r="E4579" s="10">
        <v>30703.4</v>
      </c>
      <c r="F4579" s="10">
        <v>100413.1</v>
      </c>
      <c r="G4579" s="10">
        <v>52458.9</v>
      </c>
      <c r="H4579" s="11" t="s">
        <v>147</v>
      </c>
      <c r="I4579" s="11" t="s">
        <v>147</v>
      </c>
      <c r="J4579" s="11" t="s">
        <v>147</v>
      </c>
    </row>
    <row r="4580" spans="1:10" x14ac:dyDescent="0.25">
      <c r="A4580"/>
      <c r="B4580" s="17"/>
      <c r="C4580" s="19">
        <v>2014</v>
      </c>
      <c r="D4580" s="30" t="s">
        <v>1868</v>
      </c>
      <c r="E4580" s="29" t="s">
        <v>1867</v>
      </c>
      <c r="F4580" s="10">
        <v>48607.600000000006</v>
      </c>
      <c r="G4580" s="10">
        <v>30589.4</v>
      </c>
      <c r="H4580" s="11" t="s">
        <v>147</v>
      </c>
      <c r="I4580" s="11" t="s">
        <v>1867</v>
      </c>
      <c r="J4580" s="28">
        <v>0</v>
      </c>
    </row>
    <row r="4581" spans="1:10" x14ac:dyDescent="0.25">
      <c r="A4581"/>
      <c r="B4581" s="17"/>
      <c r="C4581" s="19">
        <v>2015</v>
      </c>
      <c r="D4581" s="30" t="s">
        <v>1868</v>
      </c>
      <c r="E4581" s="33" t="s">
        <v>1867</v>
      </c>
      <c r="F4581" s="10">
        <v>22767.700000000004</v>
      </c>
      <c r="G4581" s="11" t="s">
        <v>1867</v>
      </c>
      <c r="H4581" s="11" t="s">
        <v>147</v>
      </c>
      <c r="I4581" s="11" t="s">
        <v>1867</v>
      </c>
      <c r="J4581" s="11" t="s">
        <v>1867</v>
      </c>
    </row>
    <row r="4582" spans="1:10" x14ac:dyDescent="0.25">
      <c r="A4582"/>
      <c r="B4582" s="17"/>
      <c r="C4582" s="19">
        <v>2016</v>
      </c>
      <c r="D4582" s="30" t="s">
        <v>1868</v>
      </c>
      <c r="E4582" s="10">
        <v>60257.200000000004</v>
      </c>
      <c r="F4582" s="10">
        <v>123320.8</v>
      </c>
      <c r="G4582" s="10">
        <v>86459.8</v>
      </c>
      <c r="H4582" s="11" t="s">
        <v>147</v>
      </c>
      <c r="I4582" s="33" t="s">
        <v>1867</v>
      </c>
      <c r="J4582" s="28">
        <v>243</v>
      </c>
    </row>
    <row r="4583" spans="1:10" x14ac:dyDescent="0.25">
      <c r="A4583"/>
      <c r="B4583" s="17"/>
      <c r="C4583" s="19">
        <v>2017</v>
      </c>
      <c r="D4583" s="30" t="s">
        <v>1868</v>
      </c>
      <c r="E4583" s="30" t="s">
        <v>1868</v>
      </c>
      <c r="F4583" s="10">
        <v>188864</v>
      </c>
      <c r="G4583" s="10">
        <v>148949.70000000001</v>
      </c>
      <c r="H4583" s="11" t="s">
        <v>147</v>
      </c>
      <c r="I4583" s="28">
        <v>3987.6</v>
      </c>
      <c r="J4583" s="28">
        <v>3987.6</v>
      </c>
    </row>
    <row r="4584" spans="1:10" x14ac:dyDescent="0.25">
      <c r="A4584"/>
      <c r="B4584" s="17"/>
      <c r="C4584" s="19">
        <v>2018</v>
      </c>
      <c r="D4584" s="30" t="s">
        <v>1868</v>
      </c>
      <c r="E4584" s="30" t="s">
        <v>1868</v>
      </c>
      <c r="F4584" s="10">
        <v>158047.80000000002</v>
      </c>
      <c r="G4584" s="10">
        <v>76784.600000000006</v>
      </c>
      <c r="H4584" s="11" t="s">
        <v>147</v>
      </c>
      <c r="I4584" s="28">
        <v>1090.0999999999999</v>
      </c>
      <c r="J4584" s="28">
        <v>1090.0999999999999</v>
      </c>
    </row>
    <row r="4585" spans="1:10" x14ac:dyDescent="0.25">
      <c r="A4585" s="22" t="s">
        <v>1524</v>
      </c>
      <c r="B4585" s="17" t="s">
        <v>1525</v>
      </c>
      <c r="C4585" s="19">
        <v>2013</v>
      </c>
      <c r="D4585" s="30" t="s">
        <v>1868</v>
      </c>
      <c r="E4585" s="10">
        <v>5874256.5</v>
      </c>
      <c r="F4585" s="10">
        <v>609051.19999999995</v>
      </c>
      <c r="G4585" s="10">
        <v>54478.700000000004</v>
      </c>
      <c r="H4585" s="11" t="s">
        <v>147</v>
      </c>
      <c r="I4585" s="11" t="s">
        <v>147</v>
      </c>
      <c r="J4585" s="11" t="s">
        <v>147</v>
      </c>
    </row>
    <row r="4586" spans="1:10" x14ac:dyDescent="0.25">
      <c r="A4586"/>
      <c r="B4586" s="17"/>
      <c r="C4586" s="19">
        <v>2014</v>
      </c>
      <c r="D4586" s="30" t="s">
        <v>1868</v>
      </c>
      <c r="E4586" s="10">
        <v>6489630.9000000004</v>
      </c>
      <c r="F4586" s="10">
        <v>415455.3</v>
      </c>
      <c r="G4586" s="10">
        <v>105389.40000000001</v>
      </c>
      <c r="H4586" s="11" t="s">
        <v>147</v>
      </c>
      <c r="I4586" s="28">
        <v>2024.3</v>
      </c>
      <c r="J4586" s="28">
        <v>2024.3</v>
      </c>
    </row>
    <row r="4587" spans="1:10" x14ac:dyDescent="0.25">
      <c r="A4587"/>
      <c r="B4587" s="17"/>
      <c r="C4587" s="19">
        <v>2015</v>
      </c>
      <c r="D4587" s="30" t="s">
        <v>1868</v>
      </c>
      <c r="E4587" s="10">
        <v>833789</v>
      </c>
      <c r="F4587" s="10">
        <v>285211</v>
      </c>
      <c r="G4587" s="10">
        <v>70342.899999999994</v>
      </c>
      <c r="H4587" s="11" t="s">
        <v>147</v>
      </c>
      <c r="I4587" s="28">
        <v>3220</v>
      </c>
      <c r="J4587" s="28">
        <v>3220</v>
      </c>
    </row>
    <row r="4588" spans="1:10" x14ac:dyDescent="0.25">
      <c r="A4588"/>
      <c r="B4588" s="17"/>
      <c r="C4588" s="19">
        <v>2016</v>
      </c>
      <c r="D4588" s="30" t="s">
        <v>1868</v>
      </c>
      <c r="E4588" s="10">
        <v>1963119.9</v>
      </c>
      <c r="F4588" s="10">
        <v>1357690.7</v>
      </c>
      <c r="G4588" s="10">
        <v>373821.3</v>
      </c>
      <c r="H4588" s="11" t="s">
        <v>147</v>
      </c>
      <c r="I4588" s="28">
        <v>2963.9</v>
      </c>
      <c r="J4588" s="28">
        <v>2963.9</v>
      </c>
    </row>
    <row r="4589" spans="1:10" x14ac:dyDescent="0.25">
      <c r="A4589"/>
      <c r="B4589" s="17"/>
      <c r="C4589" s="19">
        <v>2017</v>
      </c>
      <c r="D4589" s="30" t="s">
        <v>1868</v>
      </c>
      <c r="E4589" s="33" t="s">
        <v>1867</v>
      </c>
      <c r="F4589" s="10">
        <v>1256755.7</v>
      </c>
      <c r="G4589" s="10">
        <v>429170.80000000005</v>
      </c>
      <c r="H4589" s="11" t="s">
        <v>147</v>
      </c>
      <c r="I4589" s="33" t="s">
        <v>1867</v>
      </c>
      <c r="J4589" s="28">
        <v>9957.4</v>
      </c>
    </row>
    <row r="4590" spans="1:10" x14ac:dyDescent="0.25">
      <c r="A4590"/>
      <c r="B4590" s="17"/>
      <c r="C4590" s="19">
        <v>2018</v>
      </c>
      <c r="D4590" s="30" t="s">
        <v>1868</v>
      </c>
      <c r="E4590" s="30" t="s">
        <v>1867</v>
      </c>
      <c r="F4590" s="10">
        <v>1587997.3</v>
      </c>
      <c r="G4590" s="30" t="s">
        <v>1867</v>
      </c>
      <c r="H4590" s="11" t="s">
        <v>147</v>
      </c>
      <c r="I4590" s="30" t="s">
        <v>1867</v>
      </c>
      <c r="J4590" s="30" t="s">
        <v>1867</v>
      </c>
    </row>
    <row r="4591" spans="1:10" x14ac:dyDescent="0.25">
      <c r="A4591" s="22" t="s">
        <v>1526</v>
      </c>
      <c r="B4591" s="17" t="s">
        <v>1527</v>
      </c>
      <c r="C4591" s="19">
        <v>2013</v>
      </c>
      <c r="D4591" s="30" t="s">
        <v>1868</v>
      </c>
      <c r="E4591" s="10">
        <v>311566.90000000002</v>
      </c>
      <c r="F4591" s="34" t="s">
        <v>1867</v>
      </c>
      <c r="G4591" s="10">
        <v>109007</v>
      </c>
      <c r="H4591" s="11" t="s">
        <v>147</v>
      </c>
      <c r="I4591" s="11" t="s">
        <v>1867</v>
      </c>
      <c r="J4591" s="28">
        <v>27238.2</v>
      </c>
    </row>
    <row r="4592" spans="1:10" x14ac:dyDescent="0.25">
      <c r="A4592" s="22" t="s">
        <v>1517</v>
      </c>
      <c r="B4592" s="17"/>
      <c r="C4592" s="19">
        <v>2014</v>
      </c>
      <c r="D4592" s="30" t="s">
        <v>1868</v>
      </c>
      <c r="E4592" s="29" t="s">
        <v>1867</v>
      </c>
      <c r="F4592" s="10">
        <v>282762.7</v>
      </c>
      <c r="G4592" s="10">
        <v>75285.7</v>
      </c>
      <c r="H4592" s="11" t="s">
        <v>147</v>
      </c>
      <c r="I4592" s="29" t="s">
        <v>1867</v>
      </c>
      <c r="J4592" s="28">
        <v>22769.8</v>
      </c>
    </row>
    <row r="4593" spans="1:10" x14ac:dyDescent="0.25">
      <c r="A4593"/>
      <c r="B4593" s="17"/>
      <c r="C4593" s="19">
        <v>2015</v>
      </c>
      <c r="D4593" s="30" t="s">
        <v>1868</v>
      </c>
      <c r="E4593" s="33" t="s">
        <v>1867</v>
      </c>
      <c r="F4593" s="10">
        <v>142801.19999999998</v>
      </c>
      <c r="G4593" s="10">
        <v>65592</v>
      </c>
      <c r="H4593" s="11" t="s">
        <v>147</v>
      </c>
      <c r="I4593" s="33" t="s">
        <v>1867</v>
      </c>
      <c r="J4593" s="28">
        <v>44463.9</v>
      </c>
    </row>
    <row r="4594" spans="1:10" x14ac:dyDescent="0.25">
      <c r="A4594"/>
      <c r="B4594" s="17"/>
      <c r="C4594" s="19">
        <v>2016</v>
      </c>
      <c r="D4594" s="30" t="s">
        <v>1868</v>
      </c>
      <c r="E4594" s="10">
        <v>825349.5</v>
      </c>
      <c r="F4594" s="10">
        <v>444014.6</v>
      </c>
      <c r="G4594" s="10">
        <v>270523.5</v>
      </c>
      <c r="H4594" s="11" t="s">
        <v>147</v>
      </c>
      <c r="I4594" s="33" t="s">
        <v>1867</v>
      </c>
      <c r="J4594" s="28">
        <v>57326</v>
      </c>
    </row>
    <row r="4595" spans="1:10" x14ac:dyDescent="0.25">
      <c r="A4595"/>
      <c r="B4595" s="17"/>
      <c r="C4595" s="19">
        <v>2017</v>
      </c>
      <c r="D4595" s="30" t="s">
        <v>1868</v>
      </c>
      <c r="E4595" s="33" t="s">
        <v>1867</v>
      </c>
      <c r="F4595" s="10">
        <v>494109</v>
      </c>
      <c r="G4595" s="10">
        <v>247013.9</v>
      </c>
      <c r="H4595" s="11" t="s">
        <v>147</v>
      </c>
      <c r="I4595" s="33" t="s">
        <v>1867</v>
      </c>
      <c r="J4595" s="28">
        <v>74232.399999999994</v>
      </c>
    </row>
    <row r="4596" spans="1:10" x14ac:dyDescent="0.25">
      <c r="A4596"/>
      <c r="B4596" s="17"/>
      <c r="C4596" s="19">
        <v>2018</v>
      </c>
      <c r="D4596" s="30" t="s">
        <v>1868</v>
      </c>
      <c r="E4596" s="30" t="s">
        <v>1867</v>
      </c>
      <c r="F4596" s="10">
        <v>458745.5</v>
      </c>
      <c r="G4596" s="30" t="s">
        <v>1867</v>
      </c>
      <c r="H4596" s="11" t="s">
        <v>147</v>
      </c>
      <c r="I4596" s="30" t="s">
        <v>1867</v>
      </c>
      <c r="J4596" s="30" t="s">
        <v>1867</v>
      </c>
    </row>
    <row r="4597" spans="1:10" x14ac:dyDescent="0.25">
      <c r="A4597" s="21" t="s">
        <v>1528</v>
      </c>
      <c r="B4597" s="17" t="s">
        <v>1529</v>
      </c>
      <c r="C4597" s="19">
        <v>2013</v>
      </c>
      <c r="D4597" s="30" t="s">
        <v>1868</v>
      </c>
      <c r="E4597" s="34" t="s">
        <v>1867</v>
      </c>
      <c r="F4597" s="34" t="s">
        <v>1867</v>
      </c>
      <c r="G4597" s="10">
        <v>1233930.3999999999</v>
      </c>
      <c r="H4597" s="11" t="s">
        <v>1867</v>
      </c>
      <c r="I4597" s="11" t="s">
        <v>1867</v>
      </c>
      <c r="J4597" s="28">
        <f>1142055.4-0.4</f>
        <v>1142055</v>
      </c>
    </row>
    <row r="4598" spans="1:10" x14ac:dyDescent="0.25">
      <c r="A4598"/>
      <c r="B4598" s="17"/>
      <c r="C4598" s="19">
        <v>2014</v>
      </c>
      <c r="D4598" s="30" t="s">
        <v>1868</v>
      </c>
      <c r="E4598" s="10">
        <v>60745.5</v>
      </c>
      <c r="F4598" s="10">
        <v>1392120.7999999998</v>
      </c>
      <c r="G4598" s="10">
        <v>1271672</v>
      </c>
      <c r="H4598" s="11" t="s">
        <v>147</v>
      </c>
      <c r="I4598" s="28">
        <v>1203495.3999999999</v>
      </c>
      <c r="J4598" s="28">
        <v>1197435.3</v>
      </c>
    </row>
    <row r="4599" spans="1:10" x14ac:dyDescent="0.25">
      <c r="A4599"/>
      <c r="B4599" s="17"/>
      <c r="C4599" s="19">
        <v>2015</v>
      </c>
      <c r="D4599" s="30" t="s">
        <v>1868</v>
      </c>
      <c r="E4599" s="33" t="s">
        <v>1867</v>
      </c>
      <c r="F4599" s="10">
        <v>1780182</v>
      </c>
      <c r="G4599" s="10">
        <v>1755869.4</v>
      </c>
      <c r="H4599" s="11" t="s">
        <v>147</v>
      </c>
      <c r="I4599" s="33" t="s">
        <v>1867</v>
      </c>
      <c r="J4599" s="28">
        <f>1724121.7-0.3</f>
        <v>1724121.4</v>
      </c>
    </row>
    <row r="4600" spans="1:10" x14ac:dyDescent="0.25">
      <c r="A4600"/>
      <c r="B4600" s="17"/>
      <c r="C4600" s="19">
        <v>2016</v>
      </c>
      <c r="D4600" s="30" t="s">
        <v>1868</v>
      </c>
      <c r="E4600" s="10">
        <v>151373.6</v>
      </c>
      <c r="F4600" s="10">
        <v>2804620.6999999997</v>
      </c>
      <c r="G4600" s="10">
        <v>2619373.6</v>
      </c>
      <c r="H4600" s="11" t="s">
        <v>147</v>
      </c>
      <c r="I4600" s="33" t="s">
        <v>1867</v>
      </c>
      <c r="J4600" s="28">
        <f>2452206.2-0.2-0.3</f>
        <v>2452205.7000000002</v>
      </c>
    </row>
    <row r="4601" spans="1:10" x14ac:dyDescent="0.25">
      <c r="A4601"/>
      <c r="B4601" s="17"/>
      <c r="C4601" s="19">
        <v>2017</v>
      </c>
      <c r="D4601" s="30" t="s">
        <v>1868</v>
      </c>
      <c r="E4601" s="33" t="s">
        <v>1867</v>
      </c>
      <c r="F4601" s="10">
        <v>3552306.9000000004</v>
      </c>
      <c r="G4601" s="10">
        <v>3240486.7</v>
      </c>
      <c r="H4601" s="11" t="s">
        <v>147</v>
      </c>
      <c r="I4601" s="33" t="s">
        <v>1867</v>
      </c>
      <c r="J4601" s="28">
        <v>2937875.2</v>
      </c>
    </row>
    <row r="4602" spans="1:10" x14ac:dyDescent="0.25">
      <c r="A4602"/>
      <c r="B4602" s="17"/>
      <c r="C4602" s="19">
        <v>2018</v>
      </c>
      <c r="D4602" s="30" t="s">
        <v>1868</v>
      </c>
      <c r="E4602" s="30" t="s">
        <v>1867</v>
      </c>
      <c r="F4602" s="10">
        <v>4085747.2</v>
      </c>
      <c r="G4602" s="30" t="s">
        <v>1867</v>
      </c>
      <c r="H4602" s="11" t="s">
        <v>147</v>
      </c>
      <c r="I4602" s="30" t="s">
        <v>1867</v>
      </c>
      <c r="J4602" s="30" t="s">
        <v>1867</v>
      </c>
    </row>
    <row r="4603" spans="1:10" x14ac:dyDescent="0.25">
      <c r="A4603" s="22" t="s">
        <v>1530</v>
      </c>
      <c r="B4603" s="17" t="s">
        <v>1531</v>
      </c>
      <c r="C4603" s="19">
        <v>2013</v>
      </c>
      <c r="D4603" s="30" t="s">
        <v>1868</v>
      </c>
      <c r="E4603" s="30" t="s">
        <v>1868</v>
      </c>
      <c r="F4603" s="10">
        <v>18700.5</v>
      </c>
      <c r="G4603" s="10">
        <v>16086.5</v>
      </c>
      <c r="H4603" s="11" t="s">
        <v>147</v>
      </c>
      <c r="I4603" s="11" t="s">
        <v>147</v>
      </c>
      <c r="J4603" s="11" t="s">
        <v>147</v>
      </c>
    </row>
    <row r="4604" spans="1:10" x14ac:dyDescent="0.25">
      <c r="A4604"/>
      <c r="B4604" s="17"/>
      <c r="C4604" s="19">
        <v>2014</v>
      </c>
      <c r="D4604" s="30" t="s">
        <v>1868</v>
      </c>
      <c r="E4604" s="29" t="s">
        <v>1867</v>
      </c>
      <c r="F4604" s="10">
        <v>94960</v>
      </c>
      <c r="G4604" s="10">
        <v>92813.8</v>
      </c>
      <c r="H4604" s="11" t="s">
        <v>147</v>
      </c>
      <c r="I4604" s="29" t="s">
        <v>1867</v>
      </c>
      <c r="J4604" s="28">
        <v>84532.6</v>
      </c>
    </row>
    <row r="4605" spans="1:10" x14ac:dyDescent="0.25">
      <c r="A4605"/>
      <c r="B4605" s="17"/>
      <c r="C4605" s="19">
        <v>2015</v>
      </c>
      <c r="D4605" s="30" t="s">
        <v>1868</v>
      </c>
      <c r="E4605" s="30" t="s">
        <v>1868</v>
      </c>
      <c r="F4605" s="10">
        <v>100443.8</v>
      </c>
      <c r="G4605" s="10">
        <v>98639</v>
      </c>
      <c r="H4605" s="11" t="s">
        <v>147</v>
      </c>
      <c r="I4605" s="28">
        <v>98188.800000000003</v>
      </c>
      <c r="J4605" s="28">
        <f>96391.9-0.7</f>
        <v>96391.2</v>
      </c>
    </row>
    <row r="4606" spans="1:10" x14ac:dyDescent="0.25">
      <c r="A4606"/>
      <c r="B4606" s="17"/>
      <c r="C4606" s="19">
        <v>2016</v>
      </c>
      <c r="D4606" s="30" t="s">
        <v>1868</v>
      </c>
      <c r="E4606" s="30" t="s">
        <v>1868</v>
      </c>
      <c r="F4606" s="10">
        <v>131894.5</v>
      </c>
      <c r="G4606" s="10">
        <v>121713.09999999999</v>
      </c>
      <c r="H4606" s="11" t="s">
        <v>147</v>
      </c>
      <c r="I4606" s="28">
        <v>116666.1</v>
      </c>
      <c r="J4606" s="28">
        <f>111168.7-1.7-0.3</f>
        <v>111166.7</v>
      </c>
    </row>
    <row r="4607" spans="1:10" x14ac:dyDescent="0.25">
      <c r="A4607"/>
      <c r="B4607" s="17"/>
      <c r="C4607" s="19">
        <v>2017</v>
      </c>
      <c r="D4607" s="30" t="s">
        <v>1868</v>
      </c>
      <c r="E4607" s="30" t="s">
        <v>1868</v>
      </c>
      <c r="F4607" s="10">
        <v>164692.79999999999</v>
      </c>
      <c r="G4607" s="10">
        <v>154435.79999999999</v>
      </c>
      <c r="H4607" s="11" t="s">
        <v>147</v>
      </c>
      <c r="I4607" s="28">
        <v>137128.79999999999</v>
      </c>
      <c r="J4607" s="28">
        <v>137128.79999999999</v>
      </c>
    </row>
    <row r="4608" spans="1:10" x14ac:dyDescent="0.25">
      <c r="A4608"/>
      <c r="B4608" s="17"/>
      <c r="C4608" s="19">
        <v>2018</v>
      </c>
      <c r="D4608" s="30" t="s">
        <v>1868</v>
      </c>
      <c r="E4608" s="30" t="s">
        <v>1867</v>
      </c>
      <c r="F4608" s="10">
        <v>172181.9</v>
      </c>
      <c r="G4608" s="30" t="s">
        <v>1867</v>
      </c>
      <c r="H4608" s="11" t="s">
        <v>147</v>
      </c>
      <c r="I4608" s="30" t="s">
        <v>1867</v>
      </c>
      <c r="J4608" s="30" t="s">
        <v>1867</v>
      </c>
    </row>
    <row r="4609" spans="1:10" x14ac:dyDescent="0.25">
      <c r="A4609" s="22" t="s">
        <v>1532</v>
      </c>
      <c r="B4609" s="17" t="s">
        <v>1533</v>
      </c>
      <c r="C4609" s="19">
        <v>2013</v>
      </c>
      <c r="D4609" s="30" t="s">
        <v>1868</v>
      </c>
      <c r="E4609" s="10">
        <v>67445.899999999994</v>
      </c>
      <c r="F4609" s="10">
        <v>117165.1</v>
      </c>
      <c r="G4609" s="10">
        <v>67381.2</v>
      </c>
      <c r="H4609" s="11" t="s">
        <v>147</v>
      </c>
      <c r="I4609" s="11" t="s">
        <v>147</v>
      </c>
      <c r="J4609" s="11" t="s">
        <v>147</v>
      </c>
    </row>
    <row r="4610" spans="1:10" x14ac:dyDescent="0.25">
      <c r="A4610"/>
      <c r="B4610" s="17"/>
      <c r="C4610" s="19">
        <v>2014</v>
      </c>
      <c r="D4610" s="30" t="s">
        <v>1868</v>
      </c>
      <c r="E4610" s="10">
        <v>51864.1</v>
      </c>
      <c r="F4610" s="10">
        <v>1031975.3999999999</v>
      </c>
      <c r="G4610" s="10">
        <v>938620.79999999993</v>
      </c>
      <c r="H4610" s="11" t="s">
        <v>147</v>
      </c>
      <c r="I4610" s="28">
        <v>881656.7</v>
      </c>
      <c r="J4610" s="28">
        <v>877429.6</v>
      </c>
    </row>
    <row r="4611" spans="1:10" x14ac:dyDescent="0.25">
      <c r="A4611"/>
      <c r="B4611" s="17"/>
      <c r="C4611" s="19">
        <v>2015</v>
      </c>
      <c r="D4611" s="30" t="s">
        <v>1868</v>
      </c>
      <c r="E4611" s="33" t="s">
        <v>1867</v>
      </c>
      <c r="F4611" s="10">
        <v>1360790.7</v>
      </c>
      <c r="G4611" s="10">
        <v>1339174.8999999999</v>
      </c>
      <c r="H4611" s="11" t="s">
        <v>147</v>
      </c>
      <c r="I4611" s="33" t="s">
        <v>1867</v>
      </c>
      <c r="J4611" s="28">
        <v>1311665.3999999999</v>
      </c>
    </row>
    <row r="4612" spans="1:10" x14ac:dyDescent="0.25">
      <c r="A4612"/>
      <c r="B4612" s="17"/>
      <c r="C4612" s="19">
        <v>2016</v>
      </c>
      <c r="D4612" s="30" t="s">
        <v>1868</v>
      </c>
      <c r="E4612" s="10">
        <v>141080.20000000001</v>
      </c>
      <c r="F4612" s="10">
        <v>2165014.7999999998</v>
      </c>
      <c r="G4612" s="10">
        <v>2022599.2</v>
      </c>
      <c r="H4612" s="11" t="s">
        <v>147</v>
      </c>
      <c r="I4612" s="33" t="s">
        <v>1867</v>
      </c>
      <c r="J4612" s="28">
        <v>1883808.4</v>
      </c>
    </row>
    <row r="4613" spans="1:10" x14ac:dyDescent="0.25">
      <c r="A4613"/>
      <c r="B4613" s="17"/>
      <c r="C4613" s="19">
        <v>2017</v>
      </c>
      <c r="D4613" s="30" t="s">
        <v>1868</v>
      </c>
      <c r="E4613" s="10">
        <v>404530.4</v>
      </c>
      <c r="F4613" s="10">
        <v>2840942.0999999996</v>
      </c>
      <c r="G4613" s="10">
        <v>2577655</v>
      </c>
      <c r="H4613" s="11" t="s">
        <v>147</v>
      </c>
      <c r="I4613" s="28">
        <v>2322744.7999999998</v>
      </c>
      <c r="J4613" s="28">
        <v>2303514.2999999998</v>
      </c>
    </row>
    <row r="4614" spans="1:10" x14ac:dyDescent="0.25">
      <c r="A4614"/>
      <c r="B4614" s="17"/>
      <c r="C4614" s="19">
        <v>2018</v>
      </c>
      <c r="D4614" s="30" t="s">
        <v>1868</v>
      </c>
      <c r="E4614" s="10">
        <v>467976</v>
      </c>
      <c r="F4614" s="10">
        <v>3268163.5</v>
      </c>
      <c r="G4614" s="10">
        <v>2865252.8</v>
      </c>
      <c r="H4614" s="11" t="s">
        <v>147</v>
      </c>
      <c r="I4614" s="28">
        <v>2771882.7</v>
      </c>
      <c r="J4614" s="28">
        <v>2757095</v>
      </c>
    </row>
    <row r="4615" spans="1:10" x14ac:dyDescent="0.25">
      <c r="A4615" s="22" t="s">
        <v>1534</v>
      </c>
      <c r="B4615" s="17" t="s">
        <v>1535</v>
      </c>
      <c r="C4615" s="19">
        <v>2013</v>
      </c>
      <c r="D4615" s="30" t="s">
        <v>1868</v>
      </c>
      <c r="E4615" s="34" t="s">
        <v>1867</v>
      </c>
      <c r="F4615" s="34" t="s">
        <v>1867</v>
      </c>
      <c r="G4615" s="10">
        <v>1150462.7</v>
      </c>
      <c r="H4615" s="11" t="s">
        <v>1867</v>
      </c>
      <c r="I4615" s="11" t="s">
        <v>1867</v>
      </c>
      <c r="J4615" s="28">
        <f>1142055.4-0.4</f>
        <v>1142055</v>
      </c>
    </row>
    <row r="4616" spans="1:10" x14ac:dyDescent="0.25">
      <c r="A4616"/>
      <c r="B4616" s="17"/>
      <c r="C4616" s="19">
        <v>2014</v>
      </c>
      <c r="D4616" s="30" t="s">
        <v>1868</v>
      </c>
      <c r="E4616" s="29" t="s">
        <v>1867</v>
      </c>
      <c r="F4616" s="10">
        <v>265185.40000000002</v>
      </c>
      <c r="G4616" s="10">
        <v>240237.4</v>
      </c>
      <c r="H4616" s="11" t="s">
        <v>147</v>
      </c>
      <c r="I4616" s="29" t="s">
        <v>1867</v>
      </c>
      <c r="J4616" s="28">
        <v>235473.1</v>
      </c>
    </row>
    <row r="4617" spans="1:10" x14ac:dyDescent="0.25">
      <c r="A4617"/>
      <c r="B4617" s="17"/>
      <c r="C4617" s="19">
        <v>2015</v>
      </c>
      <c r="D4617" s="30" t="s">
        <v>1868</v>
      </c>
      <c r="E4617" s="33" t="s">
        <v>1867</v>
      </c>
      <c r="F4617" s="10">
        <v>318947.5</v>
      </c>
      <c r="G4617" s="10">
        <v>318055.5</v>
      </c>
      <c r="H4617" s="11" t="s">
        <v>147</v>
      </c>
      <c r="I4617" s="33" t="s">
        <v>1867</v>
      </c>
      <c r="J4617" s="28">
        <v>316064.8</v>
      </c>
    </row>
    <row r="4618" spans="1:10" x14ac:dyDescent="0.25">
      <c r="A4618"/>
      <c r="B4618" s="17"/>
      <c r="C4618" s="19">
        <v>2016</v>
      </c>
      <c r="D4618" s="30" t="s">
        <v>1868</v>
      </c>
      <c r="E4618" s="10">
        <v>10293.4</v>
      </c>
      <c r="F4618" s="10">
        <v>507711.39999999997</v>
      </c>
      <c r="G4618" s="10">
        <v>475061.3</v>
      </c>
      <c r="H4618" s="11" t="s">
        <v>147</v>
      </c>
      <c r="I4618" s="33" t="s">
        <v>1867</v>
      </c>
      <c r="J4618" s="28">
        <v>457230.6</v>
      </c>
    </row>
    <row r="4619" spans="1:10" x14ac:dyDescent="0.25">
      <c r="A4619"/>
      <c r="B4619" s="17"/>
      <c r="C4619" s="19">
        <v>2017</v>
      </c>
      <c r="D4619" s="30" t="s">
        <v>1868</v>
      </c>
      <c r="E4619" s="33" t="s">
        <v>1867</v>
      </c>
      <c r="F4619" s="10">
        <v>546672</v>
      </c>
      <c r="G4619" s="10">
        <v>508395.89999999997</v>
      </c>
      <c r="H4619" s="11" t="s">
        <v>147</v>
      </c>
      <c r="I4619" s="33" t="s">
        <v>1867</v>
      </c>
      <c r="J4619" s="28">
        <v>497232.1</v>
      </c>
    </row>
    <row r="4620" spans="1:10" x14ac:dyDescent="0.25">
      <c r="A4620"/>
      <c r="B4620" s="17"/>
      <c r="C4620" s="19">
        <v>2018</v>
      </c>
      <c r="D4620" s="30" t="s">
        <v>1868</v>
      </c>
      <c r="E4620" s="30" t="s">
        <v>1867</v>
      </c>
      <c r="F4620" s="10">
        <v>645401.80000000005</v>
      </c>
      <c r="G4620" s="30" t="s">
        <v>1867</v>
      </c>
      <c r="H4620" s="11" t="s">
        <v>147</v>
      </c>
      <c r="I4620" s="30" t="s">
        <v>1867</v>
      </c>
      <c r="J4620" s="30" t="s">
        <v>1867</v>
      </c>
    </row>
    <row r="4621" spans="1:10" x14ac:dyDescent="0.25">
      <c r="A4621" s="25" t="s">
        <v>1536</v>
      </c>
      <c r="B4621" s="17" t="s">
        <v>1537</v>
      </c>
      <c r="C4621" s="19">
        <v>2013</v>
      </c>
      <c r="D4621" s="30" t="s">
        <v>1868</v>
      </c>
      <c r="E4621" s="10">
        <v>534499.30000000005</v>
      </c>
      <c r="F4621" s="34" t="s">
        <v>1867</v>
      </c>
      <c r="G4621" s="34" t="s">
        <v>1867</v>
      </c>
      <c r="H4621" s="11" t="s">
        <v>147</v>
      </c>
      <c r="I4621" s="11" t="s">
        <v>1867</v>
      </c>
      <c r="J4621" s="11" t="s">
        <v>1867</v>
      </c>
    </row>
    <row r="4622" spans="1:10" x14ac:dyDescent="0.25">
      <c r="A4622"/>
      <c r="B4622" s="17"/>
      <c r="C4622" s="19">
        <v>2014</v>
      </c>
      <c r="D4622" s="30" t="s">
        <v>1868</v>
      </c>
      <c r="E4622" s="10">
        <v>1069681.8999999999</v>
      </c>
      <c r="F4622" s="10">
        <v>249226.09999999998</v>
      </c>
      <c r="G4622" s="29" t="s">
        <v>1867</v>
      </c>
      <c r="H4622" s="11" t="s">
        <v>147</v>
      </c>
      <c r="I4622" s="11" t="s">
        <v>1867</v>
      </c>
      <c r="J4622" s="11" t="s">
        <v>1867</v>
      </c>
    </row>
    <row r="4623" spans="1:10" x14ac:dyDescent="0.25">
      <c r="A4623"/>
      <c r="B4623" s="17"/>
      <c r="C4623" s="19">
        <v>2015</v>
      </c>
      <c r="D4623" s="30" t="s">
        <v>1868</v>
      </c>
      <c r="E4623" s="33" t="s">
        <v>1867</v>
      </c>
      <c r="F4623" s="10">
        <v>827812.39999999991</v>
      </c>
      <c r="G4623" s="11" t="s">
        <v>1867</v>
      </c>
      <c r="H4623" s="11" t="s">
        <v>147</v>
      </c>
      <c r="I4623" s="11" t="s">
        <v>1867</v>
      </c>
      <c r="J4623" s="11" t="s">
        <v>1867</v>
      </c>
    </row>
    <row r="4624" spans="1:10" x14ac:dyDescent="0.25">
      <c r="A4624"/>
      <c r="B4624" s="17"/>
      <c r="C4624" s="19">
        <v>2016</v>
      </c>
      <c r="D4624" s="30" t="s">
        <v>1868</v>
      </c>
      <c r="E4624" s="10">
        <v>98137.8</v>
      </c>
      <c r="F4624" s="10">
        <v>804479.1</v>
      </c>
      <c r="G4624" s="10">
        <v>416130.60000000003</v>
      </c>
      <c r="H4624" s="11" t="s">
        <v>147</v>
      </c>
      <c r="I4624" s="33" t="s">
        <v>1867</v>
      </c>
      <c r="J4624" s="28">
        <v>0.9</v>
      </c>
    </row>
    <row r="4625" spans="1:10" x14ac:dyDescent="0.25">
      <c r="A4625"/>
      <c r="B4625" s="17"/>
      <c r="C4625" s="19">
        <v>2017</v>
      </c>
      <c r="D4625" s="30" t="s">
        <v>1868</v>
      </c>
      <c r="E4625" s="33" t="s">
        <v>1867</v>
      </c>
      <c r="F4625" s="10">
        <v>384967.6</v>
      </c>
      <c r="G4625" s="10">
        <v>210284.5</v>
      </c>
      <c r="H4625" s="11" t="s">
        <v>147</v>
      </c>
      <c r="I4625" s="33" t="s">
        <v>1867</v>
      </c>
      <c r="J4625" s="28">
        <v>7.6</v>
      </c>
    </row>
    <row r="4626" spans="1:10" x14ac:dyDescent="0.25">
      <c r="A4626"/>
      <c r="B4626" s="17"/>
      <c r="C4626" s="19">
        <v>2018</v>
      </c>
      <c r="D4626" s="30" t="s">
        <v>1868</v>
      </c>
      <c r="E4626" s="30" t="s">
        <v>1867</v>
      </c>
      <c r="F4626" s="10">
        <v>518447.7</v>
      </c>
      <c r="G4626" s="30" t="s">
        <v>1867</v>
      </c>
      <c r="H4626" s="11" t="s">
        <v>147</v>
      </c>
      <c r="I4626" s="30" t="s">
        <v>1867</v>
      </c>
      <c r="J4626" s="30" t="s">
        <v>1867</v>
      </c>
    </row>
    <row r="4627" spans="1:10" x14ac:dyDescent="0.25">
      <c r="A4627" s="22" t="s">
        <v>1536</v>
      </c>
      <c r="B4627" s="17" t="s">
        <v>1538</v>
      </c>
      <c r="C4627" s="19">
        <v>2013</v>
      </c>
      <c r="D4627" s="30" t="s">
        <v>1868</v>
      </c>
      <c r="E4627" s="10">
        <v>534499.30000000005</v>
      </c>
      <c r="F4627" s="34" t="s">
        <v>1867</v>
      </c>
      <c r="G4627" s="34" t="s">
        <v>1867</v>
      </c>
      <c r="H4627" s="11" t="s">
        <v>147</v>
      </c>
      <c r="I4627" s="11" t="s">
        <v>1867</v>
      </c>
      <c r="J4627" s="11" t="s">
        <v>1867</v>
      </c>
    </row>
    <row r="4628" spans="1:10" x14ac:dyDescent="0.25">
      <c r="A4628"/>
      <c r="B4628" s="17"/>
      <c r="C4628" s="19">
        <v>2014</v>
      </c>
      <c r="D4628" s="30" t="s">
        <v>1868</v>
      </c>
      <c r="E4628" s="10">
        <v>1069681.8999999999</v>
      </c>
      <c r="F4628" s="10">
        <v>249226.09999999998</v>
      </c>
      <c r="G4628" s="29" t="s">
        <v>1867</v>
      </c>
      <c r="H4628" s="11" t="s">
        <v>147</v>
      </c>
      <c r="I4628" s="11" t="s">
        <v>1867</v>
      </c>
      <c r="J4628" s="11" t="s">
        <v>1867</v>
      </c>
    </row>
    <row r="4629" spans="1:10" x14ac:dyDescent="0.25">
      <c r="A4629"/>
      <c r="B4629" s="17"/>
      <c r="C4629" s="19">
        <v>2015</v>
      </c>
      <c r="D4629" s="30" t="s">
        <v>1868</v>
      </c>
      <c r="E4629" s="33" t="s">
        <v>1867</v>
      </c>
      <c r="F4629" s="10">
        <v>827812.39999999991</v>
      </c>
      <c r="G4629" s="11" t="s">
        <v>1867</v>
      </c>
      <c r="H4629" s="11" t="s">
        <v>147</v>
      </c>
      <c r="I4629" s="11" t="s">
        <v>1867</v>
      </c>
      <c r="J4629" s="11" t="s">
        <v>1867</v>
      </c>
    </row>
    <row r="4630" spans="1:10" x14ac:dyDescent="0.25">
      <c r="A4630"/>
      <c r="B4630" s="17"/>
      <c r="C4630" s="19">
        <v>2016</v>
      </c>
      <c r="D4630" s="30" t="s">
        <v>1868</v>
      </c>
      <c r="E4630" s="10">
        <v>98137.8</v>
      </c>
      <c r="F4630" s="10">
        <v>804479.1</v>
      </c>
      <c r="G4630" s="10">
        <v>416130.60000000003</v>
      </c>
      <c r="H4630" s="11" t="s">
        <v>147</v>
      </c>
      <c r="I4630" s="33" t="s">
        <v>1867</v>
      </c>
      <c r="J4630" s="28">
        <v>0.9</v>
      </c>
    </row>
    <row r="4631" spans="1:10" x14ac:dyDescent="0.25">
      <c r="A4631"/>
      <c r="B4631" s="17"/>
      <c r="C4631" s="19">
        <v>2017</v>
      </c>
      <c r="D4631" s="30" t="s">
        <v>1868</v>
      </c>
      <c r="E4631" s="33" t="s">
        <v>1867</v>
      </c>
      <c r="F4631" s="10">
        <v>384967.6</v>
      </c>
      <c r="G4631" s="10">
        <v>210284.5</v>
      </c>
      <c r="H4631" s="11" t="s">
        <v>147</v>
      </c>
      <c r="I4631" s="33" t="s">
        <v>1867</v>
      </c>
      <c r="J4631" s="28">
        <v>7.6</v>
      </c>
    </row>
    <row r="4632" spans="1:10" x14ac:dyDescent="0.25">
      <c r="A4632"/>
      <c r="B4632" s="17"/>
      <c r="C4632" s="19">
        <v>2018</v>
      </c>
      <c r="D4632" s="30" t="s">
        <v>1868</v>
      </c>
      <c r="E4632" s="30" t="s">
        <v>1867</v>
      </c>
      <c r="F4632" s="10">
        <v>518447.7</v>
      </c>
      <c r="G4632" s="30" t="s">
        <v>1867</v>
      </c>
      <c r="H4632" s="11" t="s">
        <v>147</v>
      </c>
      <c r="I4632" s="30" t="s">
        <v>1867</v>
      </c>
      <c r="J4632" s="30" t="s">
        <v>1867</v>
      </c>
    </row>
    <row r="4633" spans="1:10" x14ac:dyDescent="0.25">
      <c r="A4633" s="18" t="s">
        <v>59</v>
      </c>
      <c r="B4633" s="17" t="s">
        <v>23</v>
      </c>
      <c r="C4633" s="19">
        <v>2013</v>
      </c>
      <c r="D4633" s="10">
        <v>1602274.8</v>
      </c>
      <c r="E4633" s="10">
        <v>24992088.100000001</v>
      </c>
      <c r="F4633" s="10">
        <v>36772933.399999991</v>
      </c>
      <c r="G4633" s="10">
        <v>21218740.100000001</v>
      </c>
      <c r="H4633" s="28">
        <v>156829</v>
      </c>
      <c r="I4633" s="28">
        <v>9801308</v>
      </c>
      <c r="J4633" s="28">
        <v>9575543.4000000004</v>
      </c>
    </row>
    <row r="4634" spans="1:10" x14ac:dyDescent="0.25">
      <c r="A4634"/>
      <c r="B4634" s="17"/>
      <c r="C4634" s="19">
        <v>2014</v>
      </c>
      <c r="D4634" s="29" t="s">
        <v>1867</v>
      </c>
      <c r="E4634" s="10">
        <v>27085396.700000003</v>
      </c>
      <c r="F4634" s="10">
        <v>41544539.700000003</v>
      </c>
      <c r="G4634" s="10">
        <v>23141525.700000003</v>
      </c>
      <c r="H4634" s="29" t="s">
        <v>1867</v>
      </c>
      <c r="I4634" s="28">
        <v>9529172.7000000011</v>
      </c>
      <c r="J4634" s="28">
        <v>9360474.9000000004</v>
      </c>
    </row>
    <row r="4635" spans="1:10" x14ac:dyDescent="0.25">
      <c r="A4635"/>
      <c r="B4635" s="17"/>
      <c r="C4635" s="19">
        <v>2015</v>
      </c>
      <c r="D4635" s="33" t="s">
        <v>1867</v>
      </c>
      <c r="E4635" s="10">
        <v>21074251.799999997</v>
      </c>
      <c r="F4635" s="10">
        <v>36984978.799999997</v>
      </c>
      <c r="G4635" s="10">
        <v>22355762.199999999</v>
      </c>
      <c r="H4635" s="33" t="s">
        <v>1867</v>
      </c>
      <c r="I4635" s="28">
        <v>11955137.299999999</v>
      </c>
      <c r="J4635" s="28">
        <v>11847050.1</v>
      </c>
    </row>
    <row r="4636" spans="1:10" x14ac:dyDescent="0.25">
      <c r="A4636"/>
      <c r="B4636" s="17"/>
      <c r="C4636" s="19">
        <v>2016</v>
      </c>
      <c r="D4636" s="33" t="s">
        <v>1867</v>
      </c>
      <c r="E4636" s="10">
        <v>35167044.200000003</v>
      </c>
      <c r="F4636" s="33" t="s">
        <v>1867</v>
      </c>
      <c r="G4636" s="10">
        <v>37706337.799999997</v>
      </c>
      <c r="H4636" s="11" t="s">
        <v>1867</v>
      </c>
      <c r="I4636" s="11" t="s">
        <v>1867</v>
      </c>
      <c r="J4636" s="28">
        <v>16185739.699999999</v>
      </c>
    </row>
    <row r="4637" spans="1:10" x14ac:dyDescent="0.25">
      <c r="A4637"/>
      <c r="B4637" s="17"/>
      <c r="C4637" s="19">
        <v>2017</v>
      </c>
      <c r="D4637" s="33" t="s">
        <v>1867</v>
      </c>
      <c r="E4637" s="10">
        <v>34740417.699999996</v>
      </c>
      <c r="F4637" s="33" t="s">
        <v>1867</v>
      </c>
      <c r="G4637" s="10">
        <v>51019029</v>
      </c>
      <c r="H4637" s="11" t="s">
        <v>1867</v>
      </c>
      <c r="I4637" s="11" t="s">
        <v>1867</v>
      </c>
      <c r="J4637" s="28">
        <v>21290192.300000001</v>
      </c>
    </row>
    <row r="4638" spans="1:10" x14ac:dyDescent="0.25">
      <c r="A4638"/>
      <c r="B4638" s="17"/>
      <c r="C4638" s="19">
        <v>2018</v>
      </c>
      <c r="D4638" s="30" t="s">
        <v>1867</v>
      </c>
      <c r="E4638" s="10">
        <v>44251165.899999999</v>
      </c>
      <c r="F4638" s="10">
        <v>88672539.599999994</v>
      </c>
      <c r="G4638" s="10">
        <v>54838138.299999997</v>
      </c>
      <c r="H4638" s="30" t="s">
        <v>1867</v>
      </c>
      <c r="I4638" s="28">
        <v>26812344.100000001</v>
      </c>
      <c r="J4638" s="28">
        <v>26260258.5</v>
      </c>
    </row>
    <row r="4639" spans="1:10" x14ac:dyDescent="0.25">
      <c r="A4639" s="20" t="s">
        <v>120</v>
      </c>
      <c r="B4639" s="17" t="s">
        <v>1539</v>
      </c>
      <c r="C4639" s="19">
        <v>2013</v>
      </c>
      <c r="D4639" s="10">
        <v>1602274.8</v>
      </c>
      <c r="E4639" s="10">
        <v>24992088.100000001</v>
      </c>
      <c r="F4639" s="10">
        <v>36772933.399999999</v>
      </c>
      <c r="G4639" s="10">
        <v>21218740.100000001</v>
      </c>
      <c r="H4639" s="28">
        <v>156829</v>
      </c>
      <c r="I4639" s="28">
        <v>9801308</v>
      </c>
      <c r="J4639" s="28">
        <v>9575543.4000000004</v>
      </c>
    </row>
    <row r="4640" spans="1:10" x14ac:dyDescent="0.25">
      <c r="A4640"/>
      <c r="B4640" s="17"/>
      <c r="C4640" s="19">
        <v>2014</v>
      </c>
      <c r="D4640" s="29" t="s">
        <v>1867</v>
      </c>
      <c r="E4640" s="10">
        <v>27085396.700000003</v>
      </c>
      <c r="F4640" s="10">
        <v>41544539.700000003</v>
      </c>
      <c r="G4640" s="10">
        <v>23141525.700000003</v>
      </c>
      <c r="H4640" s="29" t="s">
        <v>1867</v>
      </c>
      <c r="I4640" s="28">
        <v>9529172.7000000011</v>
      </c>
      <c r="J4640" s="28">
        <v>9360474.9000000004</v>
      </c>
    </row>
    <row r="4641" spans="1:10" x14ac:dyDescent="0.25">
      <c r="A4641"/>
      <c r="B4641" s="17"/>
      <c r="C4641" s="19">
        <v>2015</v>
      </c>
      <c r="D4641" s="33" t="s">
        <v>1867</v>
      </c>
      <c r="E4641" s="10">
        <v>21074251.799999997</v>
      </c>
      <c r="F4641" s="10">
        <v>36984978.799999997</v>
      </c>
      <c r="G4641" s="10">
        <v>22355762.199999999</v>
      </c>
      <c r="H4641" s="33" t="s">
        <v>1867</v>
      </c>
      <c r="I4641" s="28">
        <v>11955137.299999999</v>
      </c>
      <c r="J4641" s="28">
        <v>11847050.1</v>
      </c>
    </row>
    <row r="4642" spans="1:10" x14ac:dyDescent="0.25">
      <c r="A4642"/>
      <c r="B4642" s="17"/>
      <c r="C4642" s="19">
        <v>2016</v>
      </c>
      <c r="D4642" s="33" t="s">
        <v>1867</v>
      </c>
      <c r="E4642" s="10">
        <v>35167044.200000003</v>
      </c>
      <c r="F4642" s="33" t="s">
        <v>1867</v>
      </c>
      <c r="G4642" s="10">
        <v>37706337.799999997</v>
      </c>
      <c r="H4642" s="11" t="s">
        <v>1867</v>
      </c>
      <c r="I4642" s="11" t="s">
        <v>1867</v>
      </c>
      <c r="J4642" s="28">
        <v>16185739.699999999</v>
      </c>
    </row>
    <row r="4643" spans="1:10" x14ac:dyDescent="0.25">
      <c r="A4643"/>
      <c r="B4643" s="17"/>
      <c r="C4643" s="19">
        <v>2017</v>
      </c>
      <c r="D4643" s="33" t="s">
        <v>1867</v>
      </c>
      <c r="E4643" s="10">
        <v>34740417.699999996</v>
      </c>
      <c r="F4643" s="33" t="s">
        <v>1867</v>
      </c>
      <c r="G4643" s="10">
        <v>51019029</v>
      </c>
      <c r="H4643" s="11" t="s">
        <v>1867</v>
      </c>
      <c r="I4643" s="11" t="s">
        <v>1867</v>
      </c>
      <c r="J4643" s="28">
        <v>21290192.300000001</v>
      </c>
    </row>
    <row r="4644" spans="1:10" x14ac:dyDescent="0.25">
      <c r="A4644"/>
      <c r="B4644" s="17"/>
      <c r="C4644" s="19">
        <v>2018</v>
      </c>
      <c r="D4644" s="30" t="s">
        <v>1867</v>
      </c>
      <c r="E4644" s="10">
        <v>44251165.899999999</v>
      </c>
      <c r="F4644" s="10">
        <v>88672539.599999994</v>
      </c>
      <c r="G4644" s="10">
        <v>54838138.299999997</v>
      </c>
      <c r="H4644" s="30" t="s">
        <v>1867</v>
      </c>
      <c r="I4644" s="28">
        <v>26812344.100000001</v>
      </c>
      <c r="J4644" s="28">
        <v>26260258.5</v>
      </c>
    </row>
    <row r="4645" spans="1:10" x14ac:dyDescent="0.25">
      <c r="A4645" s="21" t="s">
        <v>1540</v>
      </c>
      <c r="B4645" s="17" t="s">
        <v>1541</v>
      </c>
      <c r="C4645" s="19">
        <v>2013</v>
      </c>
      <c r="D4645" s="30" t="s">
        <v>1868</v>
      </c>
      <c r="E4645" s="10">
        <v>1604343</v>
      </c>
      <c r="F4645" s="10">
        <v>888203</v>
      </c>
      <c r="G4645" s="10">
        <v>498286.30000000005</v>
      </c>
      <c r="H4645" s="11" t="s">
        <v>147</v>
      </c>
      <c r="I4645" s="28">
        <v>88564.1</v>
      </c>
      <c r="J4645" s="28">
        <v>87481.9</v>
      </c>
    </row>
    <row r="4646" spans="1:10" x14ac:dyDescent="0.25">
      <c r="A4646"/>
      <c r="B4646" s="17"/>
      <c r="C4646" s="19">
        <v>2014</v>
      </c>
      <c r="D4646" s="30" t="s">
        <v>1868</v>
      </c>
      <c r="E4646" s="10">
        <v>1065454.1000000001</v>
      </c>
      <c r="F4646" s="10">
        <v>1143644.8</v>
      </c>
      <c r="G4646" s="10">
        <v>593696.1</v>
      </c>
      <c r="H4646" s="11" t="s">
        <v>147</v>
      </c>
      <c r="I4646" s="28">
        <v>79528.100000000006</v>
      </c>
      <c r="J4646" s="28">
        <v>78706.3</v>
      </c>
    </row>
    <row r="4647" spans="1:10" x14ac:dyDescent="0.25">
      <c r="A4647"/>
      <c r="B4647" s="17"/>
      <c r="C4647" s="19">
        <v>2015</v>
      </c>
      <c r="D4647" s="30" t="s">
        <v>1868</v>
      </c>
      <c r="E4647" s="10">
        <v>1574298</v>
      </c>
      <c r="F4647" s="10">
        <v>1588200.8</v>
      </c>
      <c r="G4647" s="10">
        <v>728595.9</v>
      </c>
      <c r="H4647" s="11" t="s">
        <v>147</v>
      </c>
      <c r="I4647" s="28">
        <v>122163.2</v>
      </c>
      <c r="J4647" s="28">
        <v>116895.6</v>
      </c>
    </row>
    <row r="4648" spans="1:10" x14ac:dyDescent="0.25">
      <c r="A4648"/>
      <c r="B4648" s="17"/>
      <c r="C4648" s="19">
        <v>2016</v>
      </c>
      <c r="D4648" s="33" t="s">
        <v>1867</v>
      </c>
      <c r="E4648" s="10">
        <v>2476583.2999999998</v>
      </c>
      <c r="F4648" s="10">
        <v>3954531.5000000005</v>
      </c>
      <c r="G4648" s="10">
        <v>1728471.5</v>
      </c>
      <c r="H4648" s="11" t="s">
        <v>147</v>
      </c>
      <c r="I4648" s="28">
        <v>155797.1</v>
      </c>
      <c r="J4648" s="28">
        <v>150907.70000000001</v>
      </c>
    </row>
    <row r="4649" spans="1:10" x14ac:dyDescent="0.25">
      <c r="A4649"/>
      <c r="B4649" s="17"/>
      <c r="C4649" s="19">
        <v>2017</v>
      </c>
      <c r="D4649" s="33" t="s">
        <v>1867</v>
      </c>
      <c r="E4649" s="33" t="s">
        <v>1867</v>
      </c>
      <c r="F4649" s="10">
        <v>3434034.9</v>
      </c>
      <c r="G4649" s="10">
        <v>1519865.9</v>
      </c>
      <c r="H4649" s="11" t="s">
        <v>147</v>
      </c>
      <c r="I4649" s="28">
        <v>207169.8</v>
      </c>
      <c r="J4649" s="28">
        <v>199244.2</v>
      </c>
    </row>
    <row r="4650" spans="1:10" x14ac:dyDescent="0.25">
      <c r="A4650"/>
      <c r="B4650" s="17"/>
      <c r="C4650" s="19">
        <v>2018</v>
      </c>
      <c r="D4650" s="30" t="s">
        <v>1867</v>
      </c>
      <c r="E4650" s="30" t="s">
        <v>1867</v>
      </c>
      <c r="F4650" s="10">
        <v>3623745.6</v>
      </c>
      <c r="G4650" s="10">
        <v>1646548.8</v>
      </c>
      <c r="H4650" s="11" t="s">
        <v>147</v>
      </c>
      <c r="I4650" s="28">
        <v>228038.1</v>
      </c>
      <c r="J4650" s="28">
        <v>226060.1</v>
      </c>
    </row>
    <row r="4651" spans="1:10" x14ac:dyDescent="0.25">
      <c r="A4651" s="22" t="s">
        <v>1540</v>
      </c>
      <c r="B4651" s="17" t="s">
        <v>1542</v>
      </c>
      <c r="C4651" s="19">
        <v>2013</v>
      </c>
      <c r="D4651" s="30" t="s">
        <v>1868</v>
      </c>
      <c r="E4651" s="10">
        <v>1604343</v>
      </c>
      <c r="F4651" s="10">
        <v>888203</v>
      </c>
      <c r="G4651" s="10">
        <v>498286.30000000005</v>
      </c>
      <c r="H4651" s="11" t="s">
        <v>147</v>
      </c>
      <c r="I4651" s="28">
        <v>88564.1</v>
      </c>
      <c r="J4651" s="28">
        <v>87481.9</v>
      </c>
    </row>
    <row r="4652" spans="1:10" x14ac:dyDescent="0.25">
      <c r="A4652"/>
      <c r="B4652" s="17"/>
      <c r="C4652" s="19">
        <v>2014</v>
      </c>
      <c r="D4652" s="30" t="s">
        <v>1868</v>
      </c>
      <c r="E4652" s="10">
        <v>1065454.1000000001</v>
      </c>
      <c r="F4652" s="10">
        <v>1143644.8</v>
      </c>
      <c r="G4652" s="10">
        <v>593696.1</v>
      </c>
      <c r="H4652" s="11" t="s">
        <v>147</v>
      </c>
      <c r="I4652" s="28">
        <v>79528.100000000006</v>
      </c>
      <c r="J4652" s="28">
        <v>78706.3</v>
      </c>
    </row>
    <row r="4653" spans="1:10" x14ac:dyDescent="0.25">
      <c r="A4653"/>
      <c r="B4653" s="17"/>
      <c r="C4653" s="19">
        <v>2015</v>
      </c>
      <c r="D4653" s="30" t="s">
        <v>1868</v>
      </c>
      <c r="E4653" s="10">
        <v>1574298</v>
      </c>
      <c r="F4653" s="10">
        <v>1588200.8</v>
      </c>
      <c r="G4653" s="10">
        <v>728595.9</v>
      </c>
      <c r="H4653" s="11" t="s">
        <v>147</v>
      </c>
      <c r="I4653" s="28">
        <v>122163.2</v>
      </c>
      <c r="J4653" s="28">
        <v>116895.6</v>
      </c>
    </row>
    <row r="4654" spans="1:10" x14ac:dyDescent="0.25">
      <c r="A4654"/>
      <c r="B4654" s="17"/>
      <c r="C4654" s="19">
        <v>2016</v>
      </c>
      <c r="D4654" s="33" t="s">
        <v>1867</v>
      </c>
      <c r="E4654" s="10">
        <v>2476583.2999999998</v>
      </c>
      <c r="F4654" s="10">
        <v>3954531.5000000005</v>
      </c>
      <c r="G4654" s="10">
        <v>1728471.5</v>
      </c>
      <c r="H4654" s="11" t="s">
        <v>147</v>
      </c>
      <c r="I4654" s="28">
        <v>155797.1</v>
      </c>
      <c r="J4654" s="28">
        <v>150907.70000000001</v>
      </c>
    </row>
    <row r="4655" spans="1:10" x14ac:dyDescent="0.25">
      <c r="A4655"/>
      <c r="B4655" s="17"/>
      <c r="C4655" s="19">
        <v>2017</v>
      </c>
      <c r="D4655" s="33" t="s">
        <v>1867</v>
      </c>
      <c r="E4655" s="33" t="s">
        <v>1867</v>
      </c>
      <c r="F4655" s="10">
        <v>3434034.9</v>
      </c>
      <c r="G4655" s="10">
        <v>1519865.9</v>
      </c>
      <c r="H4655" s="11" t="s">
        <v>147</v>
      </c>
      <c r="I4655" s="28">
        <v>207169.8</v>
      </c>
      <c r="J4655" s="28">
        <v>199244.2</v>
      </c>
    </row>
    <row r="4656" spans="1:10" x14ac:dyDescent="0.25">
      <c r="A4656"/>
      <c r="B4656" s="17"/>
      <c r="C4656" s="19">
        <v>2018</v>
      </c>
      <c r="D4656" s="30" t="s">
        <v>1867</v>
      </c>
      <c r="E4656" s="30" t="s">
        <v>1867</v>
      </c>
      <c r="F4656" s="10">
        <v>3623745.6</v>
      </c>
      <c r="G4656" s="10">
        <v>1646548.8</v>
      </c>
      <c r="H4656" s="11" t="s">
        <v>147</v>
      </c>
      <c r="I4656" s="28">
        <v>228038.1</v>
      </c>
      <c r="J4656" s="28">
        <v>226060.1</v>
      </c>
    </row>
    <row r="4657" spans="1:10" x14ac:dyDescent="0.25">
      <c r="A4657" s="21" t="s">
        <v>1543</v>
      </c>
      <c r="B4657" s="17" t="s">
        <v>1544</v>
      </c>
      <c r="C4657" s="19">
        <v>2013</v>
      </c>
      <c r="D4657" s="10">
        <v>1602274.8</v>
      </c>
      <c r="E4657" s="10">
        <v>21728347.600000001</v>
      </c>
      <c r="F4657" s="10">
        <v>33651208.899999999</v>
      </c>
      <c r="G4657" s="10">
        <v>19437071.100000001</v>
      </c>
      <c r="H4657" s="28">
        <v>156829</v>
      </c>
      <c r="I4657" s="28">
        <v>9144271.5</v>
      </c>
      <c r="J4657" s="28">
        <v>8930259.1999999993</v>
      </c>
    </row>
    <row r="4658" spans="1:10" x14ac:dyDescent="0.25">
      <c r="A4658"/>
      <c r="B4658" s="17"/>
      <c r="C4658" s="19">
        <v>2014</v>
      </c>
      <c r="D4658" s="29" t="s">
        <v>1867</v>
      </c>
      <c r="E4658" s="10">
        <v>24360106.600000001</v>
      </c>
      <c r="F4658" s="10">
        <v>37955443.5</v>
      </c>
      <c r="G4658" s="10">
        <v>21326261</v>
      </c>
      <c r="H4658" s="29" t="s">
        <v>1867</v>
      </c>
      <c r="I4658" s="28">
        <v>8886504.4000000004</v>
      </c>
      <c r="J4658" s="28">
        <v>8719230.6999999993</v>
      </c>
    </row>
    <row r="4659" spans="1:10" x14ac:dyDescent="0.25">
      <c r="A4659"/>
      <c r="B4659" s="17"/>
      <c r="C4659" s="19">
        <v>2015</v>
      </c>
      <c r="D4659" s="33" t="s">
        <v>1867</v>
      </c>
      <c r="E4659" s="10">
        <v>18467869.899999999</v>
      </c>
      <c r="F4659" s="33" t="s">
        <v>1867</v>
      </c>
      <c r="G4659" s="10">
        <v>20008620.5</v>
      </c>
      <c r="H4659" s="11" t="s">
        <v>1867</v>
      </c>
      <c r="I4659" s="11" t="s">
        <v>1867</v>
      </c>
      <c r="J4659" s="28">
        <v>10683994.199999999</v>
      </c>
    </row>
    <row r="4660" spans="1:10" x14ac:dyDescent="0.25">
      <c r="A4660"/>
      <c r="B4660" s="17"/>
      <c r="C4660" s="19">
        <v>2016</v>
      </c>
      <c r="D4660" s="33" t="s">
        <v>1867</v>
      </c>
      <c r="E4660" s="10">
        <v>31608123.399999999</v>
      </c>
      <c r="F4660" s="33" t="s">
        <v>1867</v>
      </c>
      <c r="G4660" s="10">
        <v>33614709.200000003</v>
      </c>
      <c r="H4660" s="11" t="s">
        <v>1867</v>
      </c>
      <c r="I4660" s="11" t="s">
        <v>1867</v>
      </c>
      <c r="J4660" s="28">
        <v>14815031.300000001</v>
      </c>
    </row>
    <row r="4661" spans="1:10" x14ac:dyDescent="0.25">
      <c r="A4661"/>
      <c r="B4661" s="17"/>
      <c r="C4661" s="19">
        <v>2017</v>
      </c>
      <c r="D4661" s="33" t="s">
        <v>1867</v>
      </c>
      <c r="E4661" s="10">
        <v>29810021.600000001</v>
      </c>
      <c r="F4661" s="33" t="s">
        <v>1867</v>
      </c>
      <c r="G4661" s="10">
        <v>46748423.900000006</v>
      </c>
      <c r="H4661" s="11" t="s">
        <v>1867</v>
      </c>
      <c r="I4661" s="11" t="s">
        <v>1867</v>
      </c>
      <c r="J4661" s="28">
        <v>19669703.800000001</v>
      </c>
    </row>
    <row r="4662" spans="1:10" x14ac:dyDescent="0.25">
      <c r="A4662"/>
      <c r="B4662" s="17"/>
      <c r="C4662" s="19">
        <v>2018</v>
      </c>
      <c r="D4662" s="30" t="s">
        <v>1867</v>
      </c>
      <c r="E4662" s="10">
        <v>38849818.899999999</v>
      </c>
      <c r="F4662" s="10">
        <v>81096107.900000006</v>
      </c>
      <c r="G4662" s="10">
        <v>50277898</v>
      </c>
      <c r="H4662" s="30" t="s">
        <v>1867</v>
      </c>
      <c r="I4662" s="28">
        <v>24708556.5</v>
      </c>
      <c r="J4662" s="28">
        <v>24291653.399999999</v>
      </c>
    </row>
    <row r="4663" spans="1:10" x14ac:dyDescent="0.25">
      <c r="A4663" s="22" t="s">
        <v>1543</v>
      </c>
      <c r="B4663" s="17" t="s">
        <v>1545</v>
      </c>
      <c r="C4663" s="19">
        <v>2013</v>
      </c>
      <c r="D4663" s="10">
        <v>1602274.8</v>
      </c>
      <c r="E4663" s="10">
        <v>21728347.600000001</v>
      </c>
      <c r="F4663" s="10">
        <v>33651208.899999999</v>
      </c>
      <c r="G4663" s="10">
        <v>19437071.100000001</v>
      </c>
      <c r="H4663" s="28">
        <v>156829</v>
      </c>
      <c r="I4663" s="28">
        <v>9144271.5</v>
      </c>
      <c r="J4663" s="28">
        <v>8930259.1999999993</v>
      </c>
    </row>
    <row r="4664" spans="1:10" x14ac:dyDescent="0.25">
      <c r="A4664"/>
      <c r="B4664" s="17"/>
      <c r="C4664" s="19">
        <v>2014</v>
      </c>
      <c r="D4664" s="29" t="s">
        <v>1867</v>
      </c>
      <c r="E4664" s="10">
        <v>24360106.600000001</v>
      </c>
      <c r="F4664" s="10">
        <v>37955443.5</v>
      </c>
      <c r="G4664" s="10">
        <v>21326261</v>
      </c>
      <c r="H4664" s="29" t="s">
        <v>1867</v>
      </c>
      <c r="I4664" s="28">
        <v>8886504.4000000004</v>
      </c>
      <c r="J4664" s="28">
        <v>8719230.6999999993</v>
      </c>
    </row>
    <row r="4665" spans="1:10" x14ac:dyDescent="0.25">
      <c r="A4665"/>
      <c r="B4665" s="17"/>
      <c r="C4665" s="19">
        <v>2015</v>
      </c>
      <c r="D4665" s="33" t="s">
        <v>1867</v>
      </c>
      <c r="E4665" s="10">
        <v>18467869.899999999</v>
      </c>
      <c r="F4665" s="33" t="s">
        <v>1867</v>
      </c>
      <c r="G4665" s="10">
        <v>20008620.5</v>
      </c>
      <c r="H4665" s="11" t="s">
        <v>1867</v>
      </c>
      <c r="I4665" s="11" t="s">
        <v>1867</v>
      </c>
      <c r="J4665" s="28">
        <v>10683994.199999999</v>
      </c>
    </row>
    <row r="4666" spans="1:10" x14ac:dyDescent="0.25">
      <c r="A4666"/>
      <c r="B4666" s="17"/>
      <c r="C4666" s="19">
        <v>2016</v>
      </c>
      <c r="D4666" s="33" t="s">
        <v>1867</v>
      </c>
      <c r="E4666" s="10">
        <v>31608123.399999999</v>
      </c>
      <c r="F4666" s="33" t="s">
        <v>1867</v>
      </c>
      <c r="G4666" s="10">
        <v>33614709.200000003</v>
      </c>
      <c r="H4666" s="11" t="s">
        <v>1867</v>
      </c>
      <c r="I4666" s="11" t="s">
        <v>1867</v>
      </c>
      <c r="J4666" s="28">
        <v>14815031.300000001</v>
      </c>
    </row>
    <row r="4667" spans="1:10" x14ac:dyDescent="0.25">
      <c r="A4667"/>
      <c r="B4667" s="17"/>
      <c r="C4667" s="19">
        <v>2017</v>
      </c>
      <c r="D4667" s="33" t="s">
        <v>1867</v>
      </c>
      <c r="E4667" s="10">
        <v>29810021.600000001</v>
      </c>
      <c r="F4667" s="33" t="s">
        <v>1867</v>
      </c>
      <c r="G4667" s="10">
        <v>46748423.900000006</v>
      </c>
      <c r="H4667" s="11" t="s">
        <v>1867</v>
      </c>
      <c r="I4667" s="11" t="s">
        <v>1867</v>
      </c>
      <c r="J4667" s="28">
        <v>19669703.800000001</v>
      </c>
    </row>
    <row r="4668" spans="1:10" x14ac:dyDescent="0.25">
      <c r="A4668"/>
      <c r="B4668" s="17"/>
      <c r="C4668" s="19">
        <v>2018</v>
      </c>
      <c r="D4668" s="30" t="s">
        <v>1867</v>
      </c>
      <c r="E4668" s="10">
        <v>38849818.899999999</v>
      </c>
      <c r="F4668" s="10">
        <v>81096107.900000006</v>
      </c>
      <c r="G4668" s="10">
        <v>50277898</v>
      </c>
      <c r="H4668" s="30" t="s">
        <v>1867</v>
      </c>
      <c r="I4668" s="28">
        <v>24708556.5</v>
      </c>
      <c r="J4668" s="28">
        <v>24291653.399999999</v>
      </c>
    </row>
    <row r="4669" spans="1:10" x14ac:dyDescent="0.25">
      <c r="A4669" s="21" t="s">
        <v>1546</v>
      </c>
      <c r="B4669" s="17" t="s">
        <v>1547</v>
      </c>
      <c r="C4669" s="19">
        <v>2013</v>
      </c>
      <c r="D4669" s="30" t="s">
        <v>1868</v>
      </c>
      <c r="E4669" s="10">
        <v>1659397.5</v>
      </c>
      <c r="F4669" s="10">
        <v>2233521.5</v>
      </c>
      <c r="G4669" s="10">
        <v>1283382.7000000002</v>
      </c>
      <c r="H4669" s="11" t="s">
        <v>147</v>
      </c>
      <c r="I4669" s="28">
        <v>568472.4</v>
      </c>
      <c r="J4669" s="28">
        <v>557802.30000000005</v>
      </c>
    </row>
    <row r="4670" spans="1:10" x14ac:dyDescent="0.25">
      <c r="A4670"/>
      <c r="B4670" s="17"/>
      <c r="C4670" s="19">
        <v>2014</v>
      </c>
      <c r="D4670" s="30" t="s">
        <v>1868</v>
      </c>
      <c r="E4670" s="10">
        <v>1659836</v>
      </c>
      <c r="F4670" s="10">
        <v>2445451.4</v>
      </c>
      <c r="G4670" s="10">
        <v>1221568.6000000001</v>
      </c>
      <c r="H4670" s="11" t="s">
        <v>147</v>
      </c>
      <c r="I4670" s="28">
        <v>563140.19999999995</v>
      </c>
      <c r="J4670" s="28">
        <v>562537.9</v>
      </c>
    </row>
    <row r="4671" spans="1:10" x14ac:dyDescent="0.25">
      <c r="A4671"/>
      <c r="B4671" s="17"/>
      <c r="C4671" s="19">
        <v>2015</v>
      </c>
      <c r="D4671" s="30" t="s">
        <v>1868</v>
      </c>
      <c r="E4671" s="33" t="s">
        <v>1867</v>
      </c>
      <c r="F4671" s="33" t="s">
        <v>1867</v>
      </c>
      <c r="G4671" s="10">
        <v>1618545.8</v>
      </c>
      <c r="H4671" s="11" t="s">
        <v>1867</v>
      </c>
      <c r="I4671" s="11" t="s">
        <v>1867</v>
      </c>
      <c r="J4671" s="28">
        <v>1046160.3</v>
      </c>
    </row>
    <row r="4672" spans="1:10" x14ac:dyDescent="0.25">
      <c r="A4672"/>
      <c r="B4672" s="17"/>
      <c r="C4672" s="19">
        <v>2016</v>
      </c>
      <c r="D4672" s="30" t="s">
        <v>1868</v>
      </c>
      <c r="E4672" s="10">
        <v>1082337.5</v>
      </c>
      <c r="F4672" s="10">
        <v>3637027.2</v>
      </c>
      <c r="G4672" s="10">
        <v>2363157.0999999996</v>
      </c>
      <c r="H4672" s="11" t="s">
        <v>147</v>
      </c>
      <c r="I4672" s="28">
        <v>1224379.5</v>
      </c>
      <c r="J4672" s="28">
        <v>1219800.7</v>
      </c>
    </row>
    <row r="4673" spans="1:10" x14ac:dyDescent="0.25">
      <c r="A4673"/>
      <c r="B4673" s="17"/>
      <c r="C4673" s="19">
        <v>2017</v>
      </c>
      <c r="D4673" s="30" t="s">
        <v>1868</v>
      </c>
      <c r="E4673" s="33" t="s">
        <v>1867</v>
      </c>
      <c r="F4673" s="33" t="s">
        <v>1867</v>
      </c>
      <c r="G4673" s="10">
        <v>2750739.2</v>
      </c>
      <c r="H4673" s="11" t="s">
        <v>1867</v>
      </c>
      <c r="I4673" s="11" t="s">
        <v>1867</v>
      </c>
      <c r="J4673" s="28">
        <v>1421244.3</v>
      </c>
    </row>
    <row r="4674" spans="1:10" x14ac:dyDescent="0.25">
      <c r="A4674"/>
      <c r="B4674" s="17"/>
      <c r="C4674" s="19">
        <v>2018</v>
      </c>
      <c r="D4674" s="30" t="s">
        <v>1868</v>
      </c>
      <c r="E4674" s="10">
        <v>2844172.1</v>
      </c>
      <c r="F4674" s="10">
        <v>3952686.1</v>
      </c>
      <c r="G4674" s="10">
        <v>2913691.5</v>
      </c>
      <c r="H4674" s="11" t="s">
        <v>147</v>
      </c>
      <c r="I4674" s="28">
        <v>1875749.5</v>
      </c>
      <c r="J4674" s="28">
        <v>1742545</v>
      </c>
    </row>
    <row r="4675" spans="1:10" x14ac:dyDescent="0.25">
      <c r="A4675" s="22" t="s">
        <v>1548</v>
      </c>
      <c r="B4675" s="17" t="s">
        <v>1549</v>
      </c>
      <c r="C4675" s="19">
        <v>2013</v>
      </c>
      <c r="D4675" s="30" t="s">
        <v>1868</v>
      </c>
      <c r="E4675" s="10">
        <v>386716.2</v>
      </c>
      <c r="F4675" s="10">
        <v>984887.2</v>
      </c>
      <c r="G4675" s="10">
        <v>751251.6</v>
      </c>
      <c r="H4675" s="11" t="s">
        <v>147</v>
      </c>
      <c r="I4675" s="28">
        <v>462113.1</v>
      </c>
      <c r="J4675" s="28">
        <v>452807.8</v>
      </c>
    </row>
    <row r="4676" spans="1:10" x14ac:dyDescent="0.25">
      <c r="A4676"/>
      <c r="B4676" s="17"/>
      <c r="C4676" s="19">
        <v>2014</v>
      </c>
      <c r="D4676" s="30" t="s">
        <v>1868</v>
      </c>
      <c r="E4676" s="10">
        <v>263329.3</v>
      </c>
      <c r="F4676" s="10">
        <v>1007243.3999999999</v>
      </c>
      <c r="G4676" s="10">
        <v>783815.3</v>
      </c>
      <c r="H4676" s="11" t="s">
        <v>147</v>
      </c>
      <c r="I4676" s="28">
        <v>468815.8</v>
      </c>
      <c r="J4676" s="28">
        <v>468213.5</v>
      </c>
    </row>
    <row r="4677" spans="1:10" x14ac:dyDescent="0.25">
      <c r="A4677"/>
      <c r="B4677" s="17"/>
      <c r="C4677" s="19">
        <v>2015</v>
      </c>
      <c r="D4677" s="30" t="s">
        <v>1868</v>
      </c>
      <c r="E4677" s="10">
        <v>35705.5</v>
      </c>
      <c r="F4677" s="10">
        <v>1341240.5</v>
      </c>
      <c r="G4677" s="10">
        <v>1170817.6000000001</v>
      </c>
      <c r="H4677" s="11" t="s">
        <v>1867</v>
      </c>
      <c r="I4677" s="11" t="s">
        <v>1867</v>
      </c>
      <c r="J4677" s="28">
        <v>880173.5</v>
      </c>
    </row>
    <row r="4678" spans="1:10" x14ac:dyDescent="0.25">
      <c r="A4678"/>
      <c r="B4678" s="17"/>
      <c r="C4678" s="19">
        <v>2016</v>
      </c>
      <c r="D4678" s="30" t="s">
        <v>1868</v>
      </c>
      <c r="E4678" s="10">
        <v>320869.69999999995</v>
      </c>
      <c r="F4678" s="10">
        <v>2037353.5999999999</v>
      </c>
      <c r="G4678" s="10">
        <v>1514303</v>
      </c>
      <c r="H4678" s="11" t="s">
        <v>147</v>
      </c>
      <c r="I4678" s="33" t="s">
        <v>1867</v>
      </c>
      <c r="J4678" s="28">
        <v>1014302.2</v>
      </c>
    </row>
    <row r="4679" spans="1:10" x14ac:dyDescent="0.25">
      <c r="A4679"/>
      <c r="B4679" s="17"/>
      <c r="C4679" s="19">
        <v>2017</v>
      </c>
      <c r="D4679" s="30" t="s">
        <v>1868</v>
      </c>
      <c r="E4679" s="10">
        <v>44636.800000000003</v>
      </c>
      <c r="F4679" s="10">
        <v>2294209.5</v>
      </c>
      <c r="G4679" s="10">
        <v>1855894.4</v>
      </c>
      <c r="H4679" s="11" t="s">
        <v>1867</v>
      </c>
      <c r="I4679" s="11" t="s">
        <v>1867</v>
      </c>
      <c r="J4679" s="28">
        <v>1165430.8999999999</v>
      </c>
    </row>
    <row r="4680" spans="1:10" x14ac:dyDescent="0.25">
      <c r="A4680"/>
      <c r="B4680" s="17"/>
      <c r="C4680" s="19">
        <v>2018</v>
      </c>
      <c r="D4680" s="30" t="s">
        <v>1868</v>
      </c>
      <c r="E4680" s="30" t="s">
        <v>1867</v>
      </c>
      <c r="F4680" s="10">
        <v>2366193.2999999998</v>
      </c>
      <c r="G4680" s="10">
        <v>1910386.5</v>
      </c>
      <c r="H4680" s="11" t="s">
        <v>147</v>
      </c>
      <c r="I4680" s="30" t="s">
        <v>1867</v>
      </c>
      <c r="J4680" s="28">
        <v>1449892.7</v>
      </c>
    </row>
    <row r="4681" spans="1:10" x14ac:dyDescent="0.25">
      <c r="A4681" s="22" t="s">
        <v>1550</v>
      </c>
      <c r="B4681" s="17" t="s">
        <v>1551</v>
      </c>
      <c r="C4681" s="19">
        <v>2013</v>
      </c>
      <c r="D4681" s="30" t="s">
        <v>1868</v>
      </c>
      <c r="E4681" s="10">
        <v>1272681.2999999998</v>
      </c>
      <c r="F4681" s="10">
        <v>1248634.3</v>
      </c>
      <c r="G4681" s="10">
        <v>532131.1</v>
      </c>
      <c r="H4681" s="11" t="s">
        <v>147</v>
      </c>
      <c r="I4681" s="28">
        <v>106359.3</v>
      </c>
      <c r="J4681" s="28">
        <v>104994.5</v>
      </c>
    </row>
    <row r="4682" spans="1:10" x14ac:dyDescent="0.25">
      <c r="A4682"/>
      <c r="B4682" s="17"/>
      <c r="C4682" s="19">
        <v>2014</v>
      </c>
      <c r="D4682" s="30" t="s">
        <v>1868</v>
      </c>
      <c r="E4682" s="10">
        <v>1396506.7</v>
      </c>
      <c r="F4682" s="10">
        <v>1438208</v>
      </c>
      <c r="G4682" s="10">
        <v>437753.30000000005</v>
      </c>
      <c r="H4682" s="11" t="s">
        <v>147</v>
      </c>
      <c r="I4682" s="28">
        <v>94324.4</v>
      </c>
      <c r="J4682" s="28">
        <v>94324.4</v>
      </c>
    </row>
    <row r="4683" spans="1:10" x14ac:dyDescent="0.25">
      <c r="A4683"/>
      <c r="B4683" s="17"/>
      <c r="C4683" s="19">
        <v>2015</v>
      </c>
      <c r="D4683" s="30" t="s">
        <v>1868</v>
      </c>
      <c r="E4683" s="33" t="s">
        <v>1867</v>
      </c>
      <c r="F4683" s="10">
        <v>931086.7</v>
      </c>
      <c r="G4683" s="10">
        <v>447728.2</v>
      </c>
      <c r="H4683" s="11" t="s">
        <v>147</v>
      </c>
      <c r="I4683" s="33" t="s">
        <v>1867</v>
      </c>
      <c r="J4683" s="28">
        <v>165986.79999999999</v>
      </c>
    </row>
    <row r="4684" spans="1:10" x14ac:dyDescent="0.25">
      <c r="A4684"/>
      <c r="B4684" s="17"/>
      <c r="C4684" s="19">
        <v>2016</v>
      </c>
      <c r="D4684" s="30" t="s">
        <v>1868</v>
      </c>
      <c r="E4684" s="10">
        <v>761467.79999999993</v>
      </c>
      <c r="F4684" s="10">
        <v>1599673.5999999999</v>
      </c>
      <c r="G4684" s="10">
        <v>848854.1</v>
      </c>
      <c r="H4684" s="11" t="s">
        <v>147</v>
      </c>
      <c r="I4684" s="33" t="s">
        <v>1867</v>
      </c>
      <c r="J4684" s="28">
        <v>205498.5</v>
      </c>
    </row>
    <row r="4685" spans="1:10" x14ac:dyDescent="0.25">
      <c r="A4685"/>
      <c r="B4685" s="17"/>
      <c r="C4685" s="19">
        <v>2017</v>
      </c>
      <c r="D4685" s="30" t="s">
        <v>1868</v>
      </c>
      <c r="E4685" s="33" t="s">
        <v>1867</v>
      </c>
      <c r="F4685" s="10">
        <v>1613898.3</v>
      </c>
      <c r="G4685" s="10">
        <v>894844.8</v>
      </c>
      <c r="H4685" s="11" t="s">
        <v>147</v>
      </c>
      <c r="I4685" s="33" t="s">
        <v>1867</v>
      </c>
      <c r="J4685" s="28">
        <v>255813.4</v>
      </c>
    </row>
    <row r="4686" spans="1:10" x14ac:dyDescent="0.25">
      <c r="A4686"/>
      <c r="B4686" s="17"/>
      <c r="C4686" s="19">
        <v>2018</v>
      </c>
      <c r="D4686" s="30" t="s">
        <v>1868</v>
      </c>
      <c r="E4686" s="30" t="s">
        <v>1867</v>
      </c>
      <c r="F4686" s="10">
        <v>1586492.8</v>
      </c>
      <c r="G4686" s="10">
        <v>1003305</v>
      </c>
      <c r="H4686" s="11" t="s">
        <v>147</v>
      </c>
      <c r="I4686" s="30" t="s">
        <v>1867</v>
      </c>
      <c r="J4686" s="28">
        <v>292652.3</v>
      </c>
    </row>
    <row r="4687" spans="1:10" x14ac:dyDescent="0.25">
      <c r="A4687" s="18" t="s">
        <v>60</v>
      </c>
      <c r="B4687" s="17" t="s">
        <v>24</v>
      </c>
      <c r="C4687" s="19">
        <v>2013</v>
      </c>
      <c r="D4687" s="10">
        <v>30078416.600000001</v>
      </c>
      <c r="E4687" s="10">
        <v>37353525.399999999</v>
      </c>
      <c r="F4687" s="10">
        <v>32137982.600000005</v>
      </c>
      <c r="G4687" s="10">
        <v>19053485.399999999</v>
      </c>
      <c r="H4687" s="28">
        <v>244946.4</v>
      </c>
      <c r="I4687" s="28">
        <v>10335580</v>
      </c>
      <c r="J4687" s="28">
        <v>10154545.6</v>
      </c>
    </row>
    <row r="4688" spans="1:10" x14ac:dyDescent="0.25">
      <c r="A4688"/>
      <c r="B4688" s="17"/>
      <c r="C4688" s="19">
        <v>2014</v>
      </c>
      <c r="D4688" s="10">
        <v>42933844.299999997</v>
      </c>
      <c r="E4688" s="10">
        <v>13997605.4</v>
      </c>
      <c r="F4688" s="10">
        <v>22538667.399999999</v>
      </c>
      <c r="G4688" s="10">
        <v>16077322.799999999</v>
      </c>
      <c r="H4688" s="28">
        <v>358215.1</v>
      </c>
      <c r="I4688" s="28">
        <v>11922787.300000001</v>
      </c>
      <c r="J4688" s="28">
        <v>11642841.199999999</v>
      </c>
    </row>
    <row r="4689" spans="1:10" x14ac:dyDescent="0.25">
      <c r="A4689"/>
      <c r="B4689" s="17"/>
      <c r="C4689" s="19">
        <v>2015</v>
      </c>
      <c r="D4689" s="10">
        <v>42261503.100000001</v>
      </c>
      <c r="E4689" s="10">
        <v>26756816.300000001</v>
      </c>
      <c r="F4689" s="10">
        <v>43698769</v>
      </c>
      <c r="G4689" s="10">
        <v>29021852.099999998</v>
      </c>
      <c r="H4689" s="28">
        <v>55648.800000000003</v>
      </c>
      <c r="I4689" s="28">
        <v>20588448.199999999</v>
      </c>
      <c r="J4689" s="28">
        <v>20274917.899999999</v>
      </c>
    </row>
    <row r="4690" spans="1:10" x14ac:dyDescent="0.25">
      <c r="A4690"/>
      <c r="B4690" s="17"/>
      <c r="C4690" s="19">
        <v>2016</v>
      </c>
      <c r="D4690" s="33" t="s">
        <v>1867</v>
      </c>
      <c r="E4690" s="10">
        <v>42954576.299999997</v>
      </c>
      <c r="F4690" s="10">
        <v>65172812.100000001</v>
      </c>
      <c r="G4690" s="10">
        <v>41868735.600000001</v>
      </c>
      <c r="H4690" s="33" t="s">
        <v>1867</v>
      </c>
      <c r="I4690" s="28">
        <v>29156660.399999999</v>
      </c>
      <c r="J4690" s="28">
        <v>28972122.300000001</v>
      </c>
    </row>
    <row r="4691" spans="1:10" x14ac:dyDescent="0.25">
      <c r="A4691"/>
      <c r="B4691" s="17"/>
      <c r="C4691" s="19">
        <v>2017</v>
      </c>
      <c r="D4691" s="33" t="s">
        <v>1867</v>
      </c>
      <c r="E4691" s="33" t="s">
        <v>1867</v>
      </c>
      <c r="F4691" s="10">
        <v>85715725.799999997</v>
      </c>
      <c r="G4691" s="10">
        <v>61418844.599999994</v>
      </c>
      <c r="H4691" s="11" t="s">
        <v>147</v>
      </c>
      <c r="I4691" s="28">
        <v>41483165.799999997</v>
      </c>
      <c r="J4691" s="28">
        <v>41149034.399999999</v>
      </c>
    </row>
    <row r="4692" spans="1:10" x14ac:dyDescent="0.25">
      <c r="A4692"/>
      <c r="B4692" s="17"/>
      <c r="C4692" s="19">
        <v>2018</v>
      </c>
      <c r="D4692" s="30" t="s">
        <v>1867</v>
      </c>
      <c r="E4692" s="10">
        <v>56219495.5</v>
      </c>
      <c r="F4692" s="30" t="s">
        <v>1867</v>
      </c>
      <c r="G4692" s="10">
        <v>78230505.400000006</v>
      </c>
      <c r="H4692" s="11" t="s">
        <v>1867</v>
      </c>
      <c r="I4692" s="11" t="s">
        <v>1867</v>
      </c>
      <c r="J4692" s="28">
        <v>53720577.600000001</v>
      </c>
    </row>
    <row r="4693" spans="1:10" x14ac:dyDescent="0.25">
      <c r="A4693" s="20" t="s">
        <v>121</v>
      </c>
      <c r="B4693" s="17" t="s">
        <v>1552</v>
      </c>
      <c r="C4693" s="19">
        <v>2013</v>
      </c>
      <c r="D4693" s="30" t="s">
        <v>1868</v>
      </c>
      <c r="E4693" s="10">
        <v>2467346.9</v>
      </c>
      <c r="F4693" s="10">
        <v>5920600.1999999993</v>
      </c>
      <c r="G4693" s="10">
        <v>4557963.3</v>
      </c>
      <c r="H4693" s="11" t="s">
        <v>147</v>
      </c>
      <c r="I4693" s="28">
        <v>2957258.4</v>
      </c>
      <c r="J4693" s="28">
        <v>2938851.9</v>
      </c>
    </row>
    <row r="4694" spans="1:10" x14ac:dyDescent="0.25">
      <c r="A4694"/>
      <c r="B4694" s="17"/>
      <c r="C4694" s="19">
        <v>2014</v>
      </c>
      <c r="D4694" s="30" t="s">
        <v>1868</v>
      </c>
      <c r="E4694" s="10">
        <v>2675647.6</v>
      </c>
      <c r="F4694" s="10">
        <v>7042159.2999999998</v>
      </c>
      <c r="G4694" s="10">
        <v>5329816.9000000004</v>
      </c>
      <c r="H4694" s="28">
        <v>131760.6</v>
      </c>
      <c r="I4694" s="28">
        <v>3429431.5</v>
      </c>
      <c r="J4694" s="28">
        <v>3335124.4</v>
      </c>
    </row>
    <row r="4695" spans="1:10" x14ac:dyDescent="0.25">
      <c r="A4695"/>
      <c r="B4695" s="17"/>
      <c r="C4695" s="19">
        <v>2015</v>
      </c>
      <c r="D4695" s="30" t="s">
        <v>1868</v>
      </c>
      <c r="E4695" s="33" t="s">
        <v>1867</v>
      </c>
      <c r="F4695" s="33" t="s">
        <v>1867</v>
      </c>
      <c r="G4695" s="10">
        <v>8961290.8000000007</v>
      </c>
      <c r="H4695" s="11" t="s">
        <v>1867</v>
      </c>
      <c r="I4695" s="11" t="s">
        <v>1867</v>
      </c>
      <c r="J4695" s="28">
        <v>7361371.6000000006</v>
      </c>
    </row>
    <row r="4696" spans="1:10" x14ac:dyDescent="0.25">
      <c r="A4696"/>
      <c r="B4696" s="17"/>
      <c r="C4696" s="19">
        <v>2016</v>
      </c>
      <c r="D4696" s="30" t="s">
        <v>1868</v>
      </c>
      <c r="E4696" s="10">
        <v>4482217</v>
      </c>
      <c r="F4696" s="10">
        <v>15067599.4</v>
      </c>
      <c r="G4696" s="10">
        <v>11888466.800000001</v>
      </c>
      <c r="H4696" s="11" t="s">
        <v>147</v>
      </c>
      <c r="I4696" s="28">
        <v>10231622.5</v>
      </c>
      <c r="J4696" s="28">
        <v>10125972.1</v>
      </c>
    </row>
    <row r="4697" spans="1:10" x14ac:dyDescent="0.25">
      <c r="A4697"/>
      <c r="B4697" s="17"/>
      <c r="C4697" s="19">
        <v>2017</v>
      </c>
      <c r="D4697" s="30" t="s">
        <v>1868</v>
      </c>
      <c r="E4697" s="10">
        <v>3970162.9</v>
      </c>
      <c r="F4697" s="10">
        <v>20115391.899999999</v>
      </c>
      <c r="G4697" s="10">
        <v>17023385.399999999</v>
      </c>
      <c r="H4697" s="11" t="s">
        <v>147</v>
      </c>
      <c r="I4697" s="28">
        <v>13643774.300000001</v>
      </c>
      <c r="J4697" s="28">
        <v>13527859.199999999</v>
      </c>
    </row>
    <row r="4698" spans="1:10" x14ac:dyDescent="0.25">
      <c r="A4698"/>
      <c r="B4698" s="17"/>
      <c r="C4698" s="19">
        <v>2018</v>
      </c>
      <c r="D4698" s="30" t="s">
        <v>1868</v>
      </c>
      <c r="E4698" s="10">
        <v>5475215</v>
      </c>
      <c r="F4698" s="10">
        <v>23623298.399999999</v>
      </c>
      <c r="G4698" s="10">
        <v>20082957.600000001</v>
      </c>
      <c r="H4698" s="11" t="s">
        <v>147</v>
      </c>
      <c r="I4698" s="28">
        <v>17201167.800000001</v>
      </c>
      <c r="J4698" s="28">
        <v>17102547.600000001</v>
      </c>
    </row>
    <row r="4699" spans="1:10" x14ac:dyDescent="0.25">
      <c r="A4699" s="21" t="s">
        <v>1553</v>
      </c>
      <c r="B4699" s="17" t="s">
        <v>1554</v>
      </c>
      <c r="C4699" s="19">
        <v>2013</v>
      </c>
      <c r="D4699" s="30" t="s">
        <v>1868</v>
      </c>
      <c r="E4699" s="10">
        <v>1285457.5</v>
      </c>
      <c r="F4699" s="10">
        <v>3723979.7</v>
      </c>
      <c r="G4699" s="10">
        <v>2814744.1999999997</v>
      </c>
      <c r="H4699" s="11" t="s">
        <v>147</v>
      </c>
      <c r="I4699" s="28">
        <v>1904354.9</v>
      </c>
      <c r="J4699" s="28">
        <v>1899968.2999999998</v>
      </c>
    </row>
    <row r="4700" spans="1:10" x14ac:dyDescent="0.25">
      <c r="A4700"/>
      <c r="B4700" s="17"/>
      <c r="C4700" s="19">
        <v>2014</v>
      </c>
      <c r="D4700" s="30" t="s">
        <v>1868</v>
      </c>
      <c r="E4700" s="10">
        <v>1188749.5</v>
      </c>
      <c r="F4700" s="10">
        <v>4910099.0999999996</v>
      </c>
      <c r="G4700" s="10">
        <v>3599988.1</v>
      </c>
      <c r="H4700" s="28">
        <v>131760.6</v>
      </c>
      <c r="I4700" s="28">
        <v>2211772.4</v>
      </c>
      <c r="J4700" s="28">
        <v>2135467.6</v>
      </c>
    </row>
    <row r="4701" spans="1:10" x14ac:dyDescent="0.25">
      <c r="A4701"/>
      <c r="B4701" s="17"/>
      <c r="C4701" s="19">
        <v>2015</v>
      </c>
      <c r="D4701" s="30" t="s">
        <v>1868</v>
      </c>
      <c r="E4701" s="10">
        <v>1030371.9</v>
      </c>
      <c r="F4701" s="10">
        <v>8681640</v>
      </c>
      <c r="G4701" s="10">
        <v>6378455.3000000007</v>
      </c>
      <c r="H4701" s="11" t="s">
        <v>147</v>
      </c>
      <c r="I4701" s="28">
        <v>5403752.2000000002</v>
      </c>
      <c r="J4701" s="28">
        <v>5304044.4000000004</v>
      </c>
    </row>
    <row r="4702" spans="1:10" x14ac:dyDescent="0.25">
      <c r="A4702"/>
      <c r="B4702" s="17"/>
      <c r="C4702" s="19">
        <v>2016</v>
      </c>
      <c r="D4702" s="30" t="s">
        <v>1868</v>
      </c>
      <c r="E4702" s="10">
        <v>1891431</v>
      </c>
      <c r="F4702" s="10">
        <v>10937079.300000001</v>
      </c>
      <c r="G4702" s="10">
        <v>8356692.2000000002</v>
      </c>
      <c r="H4702" s="11" t="s">
        <v>147</v>
      </c>
      <c r="I4702" s="28">
        <v>7305811</v>
      </c>
      <c r="J4702" s="28">
        <v>7247530.7999999998</v>
      </c>
    </row>
    <row r="4703" spans="1:10" x14ac:dyDescent="0.25">
      <c r="A4703"/>
      <c r="B4703" s="17"/>
      <c r="C4703" s="19">
        <v>2017</v>
      </c>
      <c r="D4703" s="30" t="s">
        <v>1868</v>
      </c>
      <c r="E4703" s="10">
        <v>1713541.3</v>
      </c>
      <c r="F4703" s="10">
        <v>14125847.100000001</v>
      </c>
      <c r="G4703" s="10">
        <v>11721677.1</v>
      </c>
      <c r="H4703" s="11" t="s">
        <v>147</v>
      </c>
      <c r="I4703" s="28">
        <v>9465145.8000000007</v>
      </c>
      <c r="J4703" s="28">
        <v>9397129.6999999993</v>
      </c>
    </row>
    <row r="4704" spans="1:10" x14ac:dyDescent="0.25">
      <c r="A4704"/>
      <c r="B4704" s="17"/>
      <c r="C4704" s="19">
        <v>2018</v>
      </c>
      <c r="D4704" s="30" t="s">
        <v>1868</v>
      </c>
      <c r="E4704" s="10">
        <v>1674383</v>
      </c>
      <c r="F4704" s="10">
        <v>16856010.800000001</v>
      </c>
      <c r="G4704" s="10">
        <v>14086281.9</v>
      </c>
      <c r="H4704" s="11" t="s">
        <v>147</v>
      </c>
      <c r="I4704" s="28">
        <v>11735978.1</v>
      </c>
      <c r="J4704" s="28">
        <v>11707181.9</v>
      </c>
    </row>
    <row r="4705" spans="1:10" x14ac:dyDescent="0.25">
      <c r="A4705" s="22" t="s">
        <v>1553</v>
      </c>
      <c r="B4705" s="17" t="s">
        <v>1555</v>
      </c>
      <c r="C4705" s="19">
        <v>2013</v>
      </c>
      <c r="D4705" s="30" t="s">
        <v>1868</v>
      </c>
      <c r="E4705" s="10">
        <v>1285457.5</v>
      </c>
      <c r="F4705" s="10">
        <v>3723979.7</v>
      </c>
      <c r="G4705" s="10">
        <v>2814744.1999999997</v>
      </c>
      <c r="H4705" s="11" t="s">
        <v>147</v>
      </c>
      <c r="I4705" s="28">
        <v>1904354.9</v>
      </c>
      <c r="J4705" s="28">
        <v>1899968.2999999998</v>
      </c>
    </row>
    <row r="4706" spans="1:10" x14ac:dyDescent="0.25">
      <c r="A4706"/>
      <c r="B4706" s="17"/>
      <c r="C4706" s="19">
        <v>2014</v>
      </c>
      <c r="D4706" s="30" t="s">
        <v>1868</v>
      </c>
      <c r="E4706" s="10">
        <v>1188749.5</v>
      </c>
      <c r="F4706" s="10">
        <v>4910099.0999999996</v>
      </c>
      <c r="G4706" s="10">
        <v>3599988.1</v>
      </c>
      <c r="H4706" s="28">
        <v>131760.6</v>
      </c>
      <c r="I4706" s="28">
        <v>2211772.4</v>
      </c>
      <c r="J4706" s="28">
        <v>2135467.6</v>
      </c>
    </row>
    <row r="4707" spans="1:10" x14ac:dyDescent="0.25">
      <c r="A4707"/>
      <c r="B4707" s="17"/>
      <c r="C4707" s="19">
        <v>2015</v>
      </c>
      <c r="D4707" s="30" t="s">
        <v>1868</v>
      </c>
      <c r="E4707" s="10">
        <v>1030371.9</v>
      </c>
      <c r="F4707" s="10">
        <v>8681640</v>
      </c>
      <c r="G4707" s="10">
        <v>6378455.3000000007</v>
      </c>
      <c r="H4707" s="11" t="s">
        <v>147</v>
      </c>
      <c r="I4707" s="28">
        <v>5403752.2000000002</v>
      </c>
      <c r="J4707" s="28">
        <v>5304044.4000000004</v>
      </c>
    </row>
    <row r="4708" spans="1:10" x14ac:dyDescent="0.25">
      <c r="A4708"/>
      <c r="B4708" s="17"/>
      <c r="C4708" s="19">
        <v>2016</v>
      </c>
      <c r="D4708" s="30" t="s">
        <v>1868</v>
      </c>
      <c r="E4708" s="10">
        <v>1891431</v>
      </c>
      <c r="F4708" s="10">
        <v>10937079.300000001</v>
      </c>
      <c r="G4708" s="10">
        <v>8356692.2000000002</v>
      </c>
      <c r="H4708" s="11" t="s">
        <v>147</v>
      </c>
      <c r="I4708" s="28">
        <v>7305811</v>
      </c>
      <c r="J4708" s="28">
        <v>7247530.7999999998</v>
      </c>
    </row>
    <row r="4709" spans="1:10" x14ac:dyDescent="0.25">
      <c r="A4709"/>
      <c r="B4709" s="17"/>
      <c r="C4709" s="19">
        <v>2017</v>
      </c>
      <c r="D4709" s="30" t="s">
        <v>1868</v>
      </c>
      <c r="E4709" s="10">
        <v>1713541.3</v>
      </c>
      <c r="F4709" s="10">
        <v>14125847.100000001</v>
      </c>
      <c r="G4709" s="10">
        <v>11721677.1</v>
      </c>
      <c r="H4709" s="11" t="s">
        <v>147</v>
      </c>
      <c r="I4709" s="28">
        <v>9465145.8000000007</v>
      </c>
      <c r="J4709" s="28">
        <v>9397129.6999999993</v>
      </c>
    </row>
    <row r="4710" spans="1:10" x14ac:dyDescent="0.25">
      <c r="A4710"/>
      <c r="B4710" s="17"/>
      <c r="C4710" s="19">
        <v>2018</v>
      </c>
      <c r="D4710" s="30" t="s">
        <v>1868</v>
      </c>
      <c r="E4710" s="10">
        <v>1674383</v>
      </c>
      <c r="F4710" s="10">
        <v>16856010.800000001</v>
      </c>
      <c r="G4710" s="10">
        <v>14086281.9</v>
      </c>
      <c r="H4710" s="11" t="s">
        <v>147</v>
      </c>
      <c r="I4710" s="28">
        <v>11735978.1</v>
      </c>
      <c r="J4710" s="28">
        <v>11707181.9</v>
      </c>
    </row>
    <row r="4711" spans="1:10" x14ac:dyDescent="0.25">
      <c r="A4711" s="21" t="s">
        <v>1556</v>
      </c>
      <c r="B4711" s="17" t="s">
        <v>1557</v>
      </c>
      <c r="C4711" s="19">
        <v>2013</v>
      </c>
      <c r="D4711" s="30" t="s">
        <v>1868</v>
      </c>
      <c r="E4711" s="10">
        <v>1181889.3999999999</v>
      </c>
      <c r="F4711" s="10">
        <v>2196620.5</v>
      </c>
      <c r="G4711" s="10">
        <v>1743219.1</v>
      </c>
      <c r="H4711" s="11" t="s">
        <v>147</v>
      </c>
      <c r="I4711" s="28">
        <v>1052903.5</v>
      </c>
      <c r="J4711" s="28">
        <v>1038883.6</v>
      </c>
    </row>
    <row r="4712" spans="1:10" x14ac:dyDescent="0.25">
      <c r="A4712"/>
      <c r="B4712" s="17"/>
      <c r="C4712" s="19">
        <v>2014</v>
      </c>
      <c r="D4712" s="30" t="s">
        <v>1868</v>
      </c>
      <c r="E4712" s="10">
        <v>1486898.1</v>
      </c>
      <c r="F4712" s="10">
        <v>2132060.2000000002</v>
      </c>
      <c r="G4712" s="10">
        <v>1729828.8</v>
      </c>
      <c r="H4712" s="11" t="s">
        <v>147</v>
      </c>
      <c r="I4712" s="28">
        <v>1217659.1000000001</v>
      </c>
      <c r="J4712" s="28">
        <v>1199656.8</v>
      </c>
    </row>
    <row r="4713" spans="1:10" x14ac:dyDescent="0.25">
      <c r="A4713"/>
      <c r="B4713" s="17"/>
      <c r="C4713" s="19">
        <v>2015</v>
      </c>
      <c r="D4713" s="30" t="s">
        <v>1868</v>
      </c>
      <c r="E4713" s="33" t="s">
        <v>1867</v>
      </c>
      <c r="F4713" s="33" t="s">
        <v>1867</v>
      </c>
      <c r="G4713" s="10">
        <v>2582835.5</v>
      </c>
      <c r="H4713" s="11" t="s">
        <v>1867</v>
      </c>
      <c r="I4713" s="11" t="s">
        <v>1867</v>
      </c>
      <c r="J4713" s="28">
        <v>2057327.2</v>
      </c>
    </row>
    <row r="4714" spans="1:10" x14ac:dyDescent="0.25">
      <c r="A4714"/>
      <c r="B4714" s="17"/>
      <c r="C4714" s="19">
        <v>2016</v>
      </c>
      <c r="D4714" s="30" t="s">
        <v>1868</v>
      </c>
      <c r="E4714" s="10">
        <v>2590786</v>
      </c>
      <c r="F4714" s="10">
        <v>4130520.1</v>
      </c>
      <c r="G4714" s="10">
        <v>3531774.5999999996</v>
      </c>
      <c r="H4714" s="11" t="s">
        <v>147</v>
      </c>
      <c r="I4714" s="28">
        <v>2925811.5</v>
      </c>
      <c r="J4714" s="28">
        <v>2878441.3</v>
      </c>
    </row>
    <row r="4715" spans="1:10" x14ac:dyDescent="0.25">
      <c r="A4715"/>
      <c r="B4715" s="17"/>
      <c r="C4715" s="19">
        <v>2017</v>
      </c>
      <c r="D4715" s="30" t="s">
        <v>1868</v>
      </c>
      <c r="E4715" s="10">
        <v>2256621.6</v>
      </c>
      <c r="F4715" s="10">
        <v>5989544.7999999998</v>
      </c>
      <c r="G4715" s="10">
        <v>5301708.3</v>
      </c>
      <c r="H4715" s="11" t="s">
        <v>147</v>
      </c>
      <c r="I4715" s="28">
        <v>4178628.5</v>
      </c>
      <c r="J4715" s="28">
        <v>4130729.5</v>
      </c>
    </row>
    <row r="4716" spans="1:10" x14ac:dyDescent="0.25">
      <c r="A4716"/>
      <c r="B4716" s="17"/>
      <c r="C4716" s="19">
        <v>2018</v>
      </c>
      <c r="D4716" s="30" t="s">
        <v>1868</v>
      </c>
      <c r="E4716" s="10">
        <v>3800832</v>
      </c>
      <c r="F4716" s="10">
        <v>6767287.5999999996</v>
      </c>
      <c r="G4716" s="10">
        <v>5996675.7000000002</v>
      </c>
      <c r="H4716" s="11" t="s">
        <v>147</v>
      </c>
      <c r="I4716" s="28">
        <v>5465189.7000000002</v>
      </c>
      <c r="J4716" s="28">
        <v>5395365.7000000002</v>
      </c>
    </row>
    <row r="4717" spans="1:10" x14ac:dyDescent="0.25">
      <c r="A4717" s="22" t="s">
        <v>1556</v>
      </c>
      <c r="B4717" s="17" t="s">
        <v>1558</v>
      </c>
      <c r="C4717" s="19">
        <v>2013</v>
      </c>
      <c r="D4717" s="30" t="s">
        <v>1868</v>
      </c>
      <c r="E4717" s="10">
        <v>1181889.3999999999</v>
      </c>
      <c r="F4717" s="10">
        <v>2196620.5</v>
      </c>
      <c r="G4717" s="10">
        <v>1743219.1</v>
      </c>
      <c r="H4717" s="11" t="s">
        <v>147</v>
      </c>
      <c r="I4717" s="28">
        <v>1052903.5</v>
      </c>
      <c r="J4717" s="28">
        <v>1038883.6</v>
      </c>
    </row>
    <row r="4718" spans="1:10" x14ac:dyDescent="0.25">
      <c r="A4718"/>
      <c r="B4718" s="17"/>
      <c r="C4718" s="19">
        <v>2014</v>
      </c>
      <c r="D4718" s="30" t="s">
        <v>1868</v>
      </c>
      <c r="E4718" s="10">
        <v>1486898.1</v>
      </c>
      <c r="F4718" s="10">
        <v>2132060.2000000002</v>
      </c>
      <c r="G4718" s="10">
        <v>1729828.8</v>
      </c>
      <c r="H4718" s="11" t="s">
        <v>147</v>
      </c>
      <c r="I4718" s="28">
        <v>1217659.1000000001</v>
      </c>
      <c r="J4718" s="28">
        <v>1199656.8</v>
      </c>
    </row>
    <row r="4719" spans="1:10" x14ac:dyDescent="0.25">
      <c r="A4719"/>
      <c r="B4719" s="17"/>
      <c r="C4719" s="19">
        <v>2015</v>
      </c>
      <c r="D4719" s="30" t="s">
        <v>1868</v>
      </c>
      <c r="E4719" s="33" t="s">
        <v>1867</v>
      </c>
      <c r="F4719" s="33" t="s">
        <v>1867</v>
      </c>
      <c r="G4719" s="10">
        <v>2582835.5</v>
      </c>
      <c r="H4719" s="11" t="s">
        <v>1867</v>
      </c>
      <c r="I4719" s="11" t="s">
        <v>1867</v>
      </c>
      <c r="J4719" s="28">
        <v>2057327.2</v>
      </c>
    </row>
    <row r="4720" spans="1:10" x14ac:dyDescent="0.25">
      <c r="A4720"/>
      <c r="B4720" s="17"/>
      <c r="C4720" s="19">
        <v>2016</v>
      </c>
      <c r="D4720" s="30" t="s">
        <v>1868</v>
      </c>
      <c r="E4720" s="10">
        <v>2590786</v>
      </c>
      <c r="F4720" s="10">
        <v>4130520.1</v>
      </c>
      <c r="G4720" s="10">
        <v>3531774.5999999996</v>
      </c>
      <c r="H4720" s="11" t="s">
        <v>147</v>
      </c>
      <c r="I4720" s="28">
        <v>2925811.5</v>
      </c>
      <c r="J4720" s="28">
        <v>2878441.3</v>
      </c>
    </row>
    <row r="4721" spans="1:10" x14ac:dyDescent="0.25">
      <c r="A4721"/>
      <c r="B4721" s="17"/>
      <c r="C4721" s="19">
        <v>2017</v>
      </c>
      <c r="D4721" s="30" t="s">
        <v>1868</v>
      </c>
      <c r="E4721" s="10">
        <v>2256621.6</v>
      </c>
      <c r="F4721" s="10">
        <v>5989544.7999999998</v>
      </c>
      <c r="G4721" s="10">
        <v>5301708.3</v>
      </c>
      <c r="H4721" s="11" t="s">
        <v>147</v>
      </c>
      <c r="I4721" s="28">
        <v>4178628.5</v>
      </c>
      <c r="J4721" s="28">
        <v>4130729.5</v>
      </c>
    </row>
    <row r="4722" spans="1:10" x14ac:dyDescent="0.25">
      <c r="A4722"/>
      <c r="B4722" s="17"/>
      <c r="C4722" s="19">
        <v>2018</v>
      </c>
      <c r="D4722" s="30" t="s">
        <v>1868</v>
      </c>
      <c r="E4722" s="10">
        <v>3800832</v>
      </c>
      <c r="F4722" s="10">
        <v>6767287.5999999996</v>
      </c>
      <c r="G4722" s="10">
        <v>5996675.7000000002</v>
      </c>
      <c r="H4722" s="11" t="s">
        <v>147</v>
      </c>
      <c r="I4722" s="28">
        <v>5465189.7000000002</v>
      </c>
      <c r="J4722" s="28">
        <v>5395365.7000000002</v>
      </c>
    </row>
    <row r="4723" spans="1:10" x14ac:dyDescent="0.25">
      <c r="A4723" s="20" t="s">
        <v>122</v>
      </c>
      <c r="B4723" s="17" t="s">
        <v>1559</v>
      </c>
      <c r="C4723" s="19">
        <v>2013</v>
      </c>
      <c r="D4723" s="34" t="s">
        <v>1867</v>
      </c>
      <c r="E4723" s="10">
        <v>3631749.3000000003</v>
      </c>
      <c r="F4723" s="34" t="s">
        <v>1867</v>
      </c>
      <c r="G4723" s="10">
        <v>2839552.3</v>
      </c>
      <c r="H4723" s="11" t="s">
        <v>1867</v>
      </c>
      <c r="I4723" s="11" t="s">
        <v>1867</v>
      </c>
      <c r="J4723" s="28">
        <v>1945422.7</v>
      </c>
    </row>
    <row r="4724" spans="1:10" x14ac:dyDescent="0.25">
      <c r="A4724"/>
      <c r="B4724" s="17"/>
      <c r="C4724" s="19">
        <v>2014</v>
      </c>
      <c r="D4724" s="10">
        <v>5327318.4999999991</v>
      </c>
      <c r="E4724" s="10">
        <v>3074262.6999999997</v>
      </c>
      <c r="F4724" s="10">
        <v>3773913.5</v>
      </c>
      <c r="G4724" s="10">
        <v>2857612.4</v>
      </c>
      <c r="H4724" s="28">
        <v>23167.599999999999</v>
      </c>
      <c r="I4724" s="28">
        <v>2353566.6</v>
      </c>
      <c r="J4724" s="28">
        <v>2339587.2999999998</v>
      </c>
    </row>
    <row r="4725" spans="1:10" x14ac:dyDescent="0.25">
      <c r="A4725"/>
      <c r="B4725" s="17"/>
      <c r="C4725" s="19">
        <v>2015</v>
      </c>
      <c r="D4725" s="33" t="s">
        <v>1867</v>
      </c>
      <c r="E4725" s="10">
        <v>2138440.3000000003</v>
      </c>
      <c r="F4725" s="33" t="s">
        <v>1867</v>
      </c>
      <c r="G4725" s="10">
        <v>3950414.9</v>
      </c>
      <c r="H4725" s="11" t="s">
        <v>1867</v>
      </c>
      <c r="I4725" s="11" t="s">
        <v>1867</v>
      </c>
      <c r="J4725" s="28">
        <v>3801106.4</v>
      </c>
    </row>
    <row r="4726" spans="1:10" x14ac:dyDescent="0.25">
      <c r="A4726"/>
      <c r="B4726" s="17"/>
      <c r="C4726" s="19">
        <v>2016</v>
      </c>
      <c r="D4726" s="33" t="s">
        <v>1867</v>
      </c>
      <c r="E4726" s="10">
        <v>6171122.5</v>
      </c>
      <c r="F4726" s="33" t="s">
        <v>1867</v>
      </c>
      <c r="G4726" s="10">
        <v>5666078.4000000004</v>
      </c>
      <c r="H4726" s="11" t="s">
        <v>1867</v>
      </c>
      <c r="I4726" s="11" t="s">
        <v>1867</v>
      </c>
      <c r="J4726" s="28">
        <v>5398978.5</v>
      </c>
    </row>
    <row r="4727" spans="1:10" x14ac:dyDescent="0.25">
      <c r="A4727"/>
      <c r="B4727" s="17"/>
      <c r="C4727" s="19">
        <v>2017</v>
      </c>
      <c r="D4727" s="33" t="s">
        <v>1867</v>
      </c>
      <c r="E4727" s="33" t="s">
        <v>1867</v>
      </c>
      <c r="F4727" s="10">
        <v>10426983.899999999</v>
      </c>
      <c r="G4727" s="10">
        <v>8578379.0999999996</v>
      </c>
      <c r="H4727" s="11" t="s">
        <v>147</v>
      </c>
      <c r="I4727" s="33" t="s">
        <v>1867</v>
      </c>
      <c r="J4727" s="28">
        <v>7919430.2000000002</v>
      </c>
    </row>
    <row r="4728" spans="1:10" x14ac:dyDescent="0.25">
      <c r="A4728"/>
      <c r="B4728" s="17"/>
      <c r="C4728" s="19">
        <v>2018</v>
      </c>
      <c r="D4728" s="30" t="s">
        <v>1867</v>
      </c>
      <c r="E4728" s="30" t="s">
        <v>1867</v>
      </c>
      <c r="F4728" s="30" t="s">
        <v>1867</v>
      </c>
      <c r="G4728" s="30" t="s">
        <v>1867</v>
      </c>
      <c r="H4728" s="11" t="s">
        <v>147</v>
      </c>
      <c r="I4728" s="33" t="s">
        <v>1867</v>
      </c>
      <c r="J4728" s="33" t="s">
        <v>1867</v>
      </c>
    </row>
    <row r="4729" spans="1:10" x14ac:dyDescent="0.25">
      <c r="A4729" s="21" t="s">
        <v>1560</v>
      </c>
      <c r="B4729" s="17" t="s">
        <v>1561</v>
      </c>
      <c r="C4729" s="19">
        <v>2013</v>
      </c>
      <c r="D4729" s="34" t="s">
        <v>1867</v>
      </c>
      <c r="E4729" s="34" t="s">
        <v>1867</v>
      </c>
      <c r="F4729" s="10">
        <v>14429.1</v>
      </c>
      <c r="G4729" s="10">
        <v>7038.4000000000033</v>
      </c>
      <c r="H4729" s="11" t="s">
        <v>147</v>
      </c>
      <c r="I4729" s="28">
        <v>2887.1</v>
      </c>
      <c r="J4729" s="28">
        <v>2887.1</v>
      </c>
    </row>
    <row r="4730" spans="1:10" x14ac:dyDescent="0.25">
      <c r="A4730"/>
      <c r="B4730" s="17"/>
      <c r="C4730" s="19">
        <v>2014</v>
      </c>
      <c r="D4730" s="10">
        <v>5327318.5</v>
      </c>
      <c r="E4730" s="10">
        <v>53286.3</v>
      </c>
      <c r="F4730" s="10">
        <v>57948.399999999994</v>
      </c>
      <c r="G4730" s="10">
        <v>16928.900000000001</v>
      </c>
      <c r="H4730" s="11" t="s">
        <v>147</v>
      </c>
      <c r="I4730" s="28">
        <v>8381.7999999999993</v>
      </c>
      <c r="J4730" s="28">
        <v>8381.7999999999993</v>
      </c>
    </row>
    <row r="4731" spans="1:10" x14ac:dyDescent="0.25">
      <c r="A4731"/>
      <c r="B4731" s="17"/>
      <c r="C4731" s="19">
        <v>2015</v>
      </c>
      <c r="D4731" s="33" t="s">
        <v>1867</v>
      </c>
      <c r="E4731" s="33" t="s">
        <v>1867</v>
      </c>
      <c r="F4731" s="10">
        <v>27009.100000000002</v>
      </c>
      <c r="G4731" s="10">
        <v>23855.000000000007</v>
      </c>
      <c r="H4731" s="11" t="s">
        <v>147</v>
      </c>
      <c r="I4731" s="33" t="s">
        <v>1867</v>
      </c>
      <c r="J4731" s="33" t="s">
        <v>1867</v>
      </c>
    </row>
    <row r="4732" spans="1:10" x14ac:dyDescent="0.25">
      <c r="A4732"/>
      <c r="B4732" s="17"/>
      <c r="C4732" s="19">
        <v>2016</v>
      </c>
      <c r="D4732" s="33" t="s">
        <v>1867</v>
      </c>
      <c r="E4732" s="10">
        <v>123700.79999999981</v>
      </c>
      <c r="F4732" s="10">
        <v>76211.600000000035</v>
      </c>
      <c r="G4732" s="10">
        <v>39266.700000000004</v>
      </c>
      <c r="H4732" s="11" t="s">
        <v>147</v>
      </c>
      <c r="I4732" s="11" t="s">
        <v>1867</v>
      </c>
      <c r="J4732" s="28">
        <v>35580.1</v>
      </c>
    </row>
    <row r="4733" spans="1:10" x14ac:dyDescent="0.25">
      <c r="A4733"/>
      <c r="B4733" s="17"/>
      <c r="C4733" s="19">
        <v>2017</v>
      </c>
      <c r="D4733" s="33" t="s">
        <v>1867</v>
      </c>
      <c r="E4733" s="33" t="s">
        <v>1867</v>
      </c>
      <c r="F4733" s="10">
        <v>374657.6</v>
      </c>
      <c r="G4733" s="10">
        <v>72801.5</v>
      </c>
      <c r="H4733" s="11" t="s">
        <v>147</v>
      </c>
      <c r="I4733" s="33" t="s">
        <v>1867</v>
      </c>
      <c r="J4733" s="28">
        <v>52507.3</v>
      </c>
    </row>
    <row r="4734" spans="1:10" x14ac:dyDescent="0.25">
      <c r="A4734"/>
      <c r="B4734" s="17"/>
      <c r="C4734" s="19">
        <v>2018</v>
      </c>
      <c r="D4734" s="30" t="s">
        <v>1867</v>
      </c>
      <c r="E4734" s="30" t="s">
        <v>1867</v>
      </c>
      <c r="F4734" s="30" t="s">
        <v>1867</v>
      </c>
      <c r="G4734" s="30" t="s">
        <v>1867</v>
      </c>
      <c r="H4734" s="11" t="s">
        <v>147</v>
      </c>
      <c r="I4734" s="33" t="s">
        <v>1867</v>
      </c>
      <c r="J4734" s="33" t="s">
        <v>1867</v>
      </c>
    </row>
    <row r="4735" spans="1:10" x14ac:dyDescent="0.25">
      <c r="A4735" s="22" t="s">
        <v>1560</v>
      </c>
      <c r="B4735" s="17" t="s">
        <v>1562</v>
      </c>
      <c r="C4735" s="19">
        <v>2013</v>
      </c>
      <c r="D4735" s="34" t="s">
        <v>1867</v>
      </c>
      <c r="E4735" s="34" t="s">
        <v>1867</v>
      </c>
      <c r="F4735" s="10">
        <v>14429.1</v>
      </c>
      <c r="G4735" s="10">
        <v>7038.4000000000033</v>
      </c>
      <c r="H4735" s="11" t="s">
        <v>147</v>
      </c>
      <c r="I4735" s="28">
        <v>2887.1</v>
      </c>
      <c r="J4735" s="28">
        <v>2887.1</v>
      </c>
    </row>
    <row r="4736" spans="1:10" x14ac:dyDescent="0.25">
      <c r="A4736"/>
      <c r="B4736" s="17"/>
      <c r="C4736" s="19">
        <v>2014</v>
      </c>
      <c r="D4736" s="10">
        <v>5327318.5</v>
      </c>
      <c r="E4736" s="10">
        <v>53286.3</v>
      </c>
      <c r="F4736" s="10">
        <v>57948.399999999994</v>
      </c>
      <c r="G4736" s="10">
        <v>16928.900000000001</v>
      </c>
      <c r="H4736" s="11" t="s">
        <v>147</v>
      </c>
      <c r="I4736" s="28">
        <v>8381.7999999999993</v>
      </c>
      <c r="J4736" s="28">
        <v>8381.7999999999993</v>
      </c>
    </row>
    <row r="4737" spans="1:10" x14ac:dyDescent="0.25">
      <c r="A4737"/>
      <c r="B4737" s="17"/>
      <c r="C4737" s="19">
        <v>2015</v>
      </c>
      <c r="D4737" s="33" t="s">
        <v>1867</v>
      </c>
      <c r="E4737" s="33" t="s">
        <v>1867</v>
      </c>
      <c r="F4737" s="10">
        <v>27009.100000000002</v>
      </c>
      <c r="G4737" s="10">
        <v>23855.000000000007</v>
      </c>
      <c r="H4737" s="11" t="s">
        <v>147</v>
      </c>
      <c r="I4737" s="33" t="s">
        <v>1867</v>
      </c>
      <c r="J4737" s="33" t="s">
        <v>1867</v>
      </c>
    </row>
    <row r="4738" spans="1:10" x14ac:dyDescent="0.25">
      <c r="A4738"/>
      <c r="B4738" s="17"/>
      <c r="C4738" s="19">
        <v>2016</v>
      </c>
      <c r="D4738" s="33" t="s">
        <v>1867</v>
      </c>
      <c r="E4738" s="10">
        <v>123700.79999999981</v>
      </c>
      <c r="F4738" s="10">
        <v>76211.600000000035</v>
      </c>
      <c r="G4738" s="10">
        <v>39266.700000000004</v>
      </c>
      <c r="H4738" s="11" t="s">
        <v>147</v>
      </c>
      <c r="I4738" s="11" t="s">
        <v>1867</v>
      </c>
      <c r="J4738" s="11" t="s">
        <v>1867</v>
      </c>
    </row>
    <row r="4739" spans="1:10" x14ac:dyDescent="0.25">
      <c r="A4739"/>
      <c r="B4739" s="17"/>
      <c r="C4739" s="19">
        <v>2017</v>
      </c>
      <c r="D4739" s="33" t="s">
        <v>1867</v>
      </c>
      <c r="E4739" s="33" t="s">
        <v>1867</v>
      </c>
      <c r="F4739" s="10">
        <v>374657.6</v>
      </c>
      <c r="G4739" s="10">
        <v>72801.5</v>
      </c>
      <c r="H4739" s="11" t="s">
        <v>147</v>
      </c>
      <c r="I4739" s="33" t="s">
        <v>1867</v>
      </c>
      <c r="J4739" s="28">
        <v>52507.3</v>
      </c>
    </row>
    <row r="4740" spans="1:10" x14ac:dyDescent="0.25">
      <c r="A4740"/>
      <c r="B4740" s="17"/>
      <c r="C4740" s="19">
        <v>2018</v>
      </c>
      <c r="D4740" s="30" t="s">
        <v>1867</v>
      </c>
      <c r="E4740" s="30" t="s">
        <v>1867</v>
      </c>
      <c r="F4740" s="30" t="s">
        <v>1867</v>
      </c>
      <c r="G4740" s="30" t="s">
        <v>1867</v>
      </c>
      <c r="H4740" s="11" t="s">
        <v>147</v>
      </c>
      <c r="I4740" s="33" t="s">
        <v>1867</v>
      </c>
      <c r="J4740" s="33" t="s">
        <v>1867</v>
      </c>
    </row>
    <row r="4741" spans="1:10" x14ac:dyDescent="0.25">
      <c r="A4741" s="21" t="s">
        <v>1563</v>
      </c>
      <c r="B4741" s="17" t="s">
        <v>1564</v>
      </c>
      <c r="C4741" s="19">
        <v>2013</v>
      </c>
      <c r="D4741" s="30" t="s">
        <v>1868</v>
      </c>
      <c r="E4741" s="34" t="s">
        <v>1867</v>
      </c>
      <c r="F4741" s="34" t="s">
        <v>1867</v>
      </c>
      <c r="G4741" s="10">
        <v>2832513.9000000004</v>
      </c>
      <c r="H4741" s="11" t="s">
        <v>1867</v>
      </c>
      <c r="I4741" s="11" t="s">
        <v>1867</v>
      </c>
      <c r="J4741" s="28">
        <v>1942535.6</v>
      </c>
    </row>
    <row r="4742" spans="1:10" x14ac:dyDescent="0.25">
      <c r="A4742"/>
      <c r="B4742" s="17"/>
      <c r="C4742" s="19">
        <v>2014</v>
      </c>
      <c r="D4742" s="30" t="s">
        <v>1868</v>
      </c>
      <c r="E4742" s="10">
        <v>3020976.4</v>
      </c>
      <c r="F4742" s="10">
        <v>3715965.0999999996</v>
      </c>
      <c r="G4742" s="10">
        <v>2840683.5</v>
      </c>
      <c r="H4742" s="28">
        <v>23167.599999999999</v>
      </c>
      <c r="I4742" s="28">
        <v>2345184.7999999998</v>
      </c>
      <c r="J4742" s="28">
        <v>2331205.5</v>
      </c>
    </row>
    <row r="4743" spans="1:10" x14ac:dyDescent="0.25">
      <c r="A4743"/>
      <c r="B4743" s="17"/>
      <c r="C4743" s="19">
        <v>2015</v>
      </c>
      <c r="D4743" s="30" t="s">
        <v>1868</v>
      </c>
      <c r="E4743" s="10">
        <v>2127327.2000000002</v>
      </c>
      <c r="F4743" s="33" t="s">
        <v>1867</v>
      </c>
      <c r="G4743" s="10">
        <v>3926559.9</v>
      </c>
      <c r="H4743" s="11" t="s">
        <v>1867</v>
      </c>
      <c r="I4743" s="11" t="s">
        <v>1867</v>
      </c>
      <c r="J4743" s="28">
        <v>3778874.5</v>
      </c>
    </row>
    <row r="4744" spans="1:10" x14ac:dyDescent="0.25">
      <c r="A4744"/>
      <c r="B4744" s="17"/>
      <c r="C4744" s="19">
        <v>2016</v>
      </c>
      <c r="D4744" s="30" t="s">
        <v>1868</v>
      </c>
      <c r="E4744" s="10">
        <v>6047421.7000000002</v>
      </c>
      <c r="F4744" s="33" t="s">
        <v>1867</v>
      </c>
      <c r="G4744" s="10">
        <v>5626811.7000000002</v>
      </c>
      <c r="H4744" s="11" t="s">
        <v>1867</v>
      </c>
      <c r="I4744" s="11" t="s">
        <v>1867</v>
      </c>
      <c r="J4744" s="28">
        <v>5363398.4000000004</v>
      </c>
    </row>
    <row r="4745" spans="1:10" x14ac:dyDescent="0.25">
      <c r="A4745"/>
      <c r="B4745" s="17"/>
      <c r="C4745" s="19">
        <v>2017</v>
      </c>
      <c r="D4745" s="30" t="s">
        <v>1868</v>
      </c>
      <c r="E4745" s="10">
        <v>5755826.0999999996</v>
      </c>
      <c r="F4745" s="10">
        <v>10052326.300000001</v>
      </c>
      <c r="G4745" s="10">
        <v>8505577.5999999996</v>
      </c>
      <c r="H4745" s="11" t="s">
        <v>147</v>
      </c>
      <c r="I4745" s="28">
        <v>7908532.2999999998</v>
      </c>
      <c r="J4745" s="28">
        <v>7866922.9000000004</v>
      </c>
    </row>
    <row r="4746" spans="1:10" x14ac:dyDescent="0.25">
      <c r="A4746"/>
      <c r="B4746" s="17"/>
      <c r="C4746" s="19">
        <v>2018</v>
      </c>
      <c r="D4746" s="30" t="s">
        <v>1868</v>
      </c>
      <c r="E4746" s="10">
        <v>3401813.3</v>
      </c>
      <c r="F4746" s="10">
        <v>14995175.1</v>
      </c>
      <c r="G4746" s="10">
        <v>12644642.4</v>
      </c>
      <c r="H4746" s="11" t="s">
        <v>147</v>
      </c>
      <c r="I4746" s="28">
        <v>10429198.5</v>
      </c>
      <c r="J4746" s="28">
        <v>10364556.5</v>
      </c>
    </row>
    <row r="4747" spans="1:10" x14ac:dyDescent="0.25">
      <c r="A4747" s="22" t="s">
        <v>1565</v>
      </c>
      <c r="B4747" s="17" t="s">
        <v>1566</v>
      </c>
      <c r="C4747" s="19">
        <v>2013</v>
      </c>
      <c r="D4747" s="30" t="s">
        <v>1868</v>
      </c>
      <c r="E4747" s="34" t="s">
        <v>1867</v>
      </c>
      <c r="F4747" s="10">
        <v>150594.5</v>
      </c>
      <c r="G4747" s="10">
        <v>101542.1</v>
      </c>
      <c r="H4747" s="11" t="s">
        <v>147</v>
      </c>
      <c r="I4747" s="28">
        <v>53622.7</v>
      </c>
      <c r="J4747" s="28">
        <v>52636.800000000003</v>
      </c>
    </row>
    <row r="4748" spans="1:10" x14ac:dyDescent="0.25">
      <c r="A4748"/>
      <c r="B4748" s="17"/>
      <c r="C4748" s="19">
        <v>2014</v>
      </c>
      <c r="D4748" s="30" t="s">
        <v>1868</v>
      </c>
      <c r="E4748" s="10">
        <v>159133.40000000002</v>
      </c>
      <c r="F4748" s="10">
        <v>121584.5</v>
      </c>
      <c r="G4748" s="10">
        <v>96636.6</v>
      </c>
      <c r="H4748" s="11" t="s">
        <v>1867</v>
      </c>
      <c r="I4748" s="11" t="s">
        <v>1867</v>
      </c>
      <c r="J4748" s="28">
        <v>75757.5</v>
      </c>
    </row>
    <row r="4749" spans="1:10" x14ac:dyDescent="0.25">
      <c r="A4749"/>
      <c r="B4749" s="17"/>
      <c r="C4749" s="19">
        <v>2015</v>
      </c>
      <c r="D4749" s="30" t="s">
        <v>1868</v>
      </c>
      <c r="E4749" s="33" t="s">
        <v>1867</v>
      </c>
      <c r="F4749" s="10">
        <v>154752.30000000002</v>
      </c>
      <c r="G4749" s="10">
        <v>141851.90000000002</v>
      </c>
      <c r="H4749" s="11" t="s">
        <v>147</v>
      </c>
      <c r="I4749" s="33" t="s">
        <v>1867</v>
      </c>
      <c r="J4749" s="28">
        <v>133522.70000000001</v>
      </c>
    </row>
    <row r="4750" spans="1:10" x14ac:dyDescent="0.25">
      <c r="A4750"/>
      <c r="B4750" s="17"/>
      <c r="C4750" s="19">
        <v>2016</v>
      </c>
      <c r="D4750" s="30" t="s">
        <v>1868</v>
      </c>
      <c r="E4750" s="10">
        <v>156027.29999999999</v>
      </c>
      <c r="F4750" s="10">
        <v>352734.5</v>
      </c>
      <c r="G4750" s="10">
        <v>225961.2</v>
      </c>
      <c r="H4750" s="11" t="s">
        <v>147</v>
      </c>
      <c r="I4750" s="33" t="s">
        <v>1867</v>
      </c>
      <c r="J4750" s="28">
        <v>188695.9</v>
      </c>
    </row>
    <row r="4751" spans="1:10" x14ac:dyDescent="0.25">
      <c r="A4751"/>
      <c r="B4751" s="17"/>
      <c r="C4751" s="19">
        <v>2017</v>
      </c>
      <c r="D4751" s="30" t="s">
        <v>1868</v>
      </c>
      <c r="E4751" s="33" t="s">
        <v>1867</v>
      </c>
      <c r="F4751" s="10">
        <v>366935</v>
      </c>
      <c r="G4751" s="10">
        <v>319902.7</v>
      </c>
      <c r="H4751" s="11" t="s">
        <v>147</v>
      </c>
      <c r="I4751" s="33" t="s">
        <v>1867</v>
      </c>
      <c r="J4751" s="28">
        <v>308501.3</v>
      </c>
    </row>
    <row r="4752" spans="1:10" x14ac:dyDescent="0.25">
      <c r="A4752"/>
      <c r="B4752" s="17"/>
      <c r="C4752" s="19">
        <v>2018</v>
      </c>
      <c r="D4752" s="30" t="s">
        <v>1868</v>
      </c>
      <c r="E4752" s="30" t="s">
        <v>1867</v>
      </c>
      <c r="F4752" s="10">
        <v>567687.4</v>
      </c>
      <c r="G4752" s="30" t="s">
        <v>1867</v>
      </c>
      <c r="H4752" s="11" t="s">
        <v>147</v>
      </c>
      <c r="I4752" s="30" t="s">
        <v>1867</v>
      </c>
      <c r="J4752" s="30" t="s">
        <v>1867</v>
      </c>
    </row>
    <row r="4753" spans="1:10" x14ac:dyDescent="0.25">
      <c r="A4753" s="22" t="s">
        <v>1567</v>
      </c>
      <c r="B4753" s="17" t="s">
        <v>1568</v>
      </c>
      <c r="C4753" s="19">
        <v>2013</v>
      </c>
      <c r="D4753" s="30" t="s">
        <v>1868</v>
      </c>
      <c r="E4753" s="10">
        <v>3386078.9000000004</v>
      </c>
      <c r="F4753" s="10">
        <v>4073295.5999999996</v>
      </c>
      <c r="G4753" s="10">
        <v>2730971.8</v>
      </c>
      <c r="H4753" s="11" t="s">
        <v>1867</v>
      </c>
      <c r="I4753" s="11" t="s">
        <v>1867</v>
      </c>
      <c r="J4753" s="28">
        <v>1889898.8</v>
      </c>
    </row>
    <row r="4754" spans="1:10" x14ac:dyDescent="0.25">
      <c r="A4754"/>
      <c r="B4754" s="17"/>
      <c r="C4754" s="19">
        <v>2014</v>
      </c>
      <c r="D4754" s="30" t="s">
        <v>1868</v>
      </c>
      <c r="E4754" s="10">
        <v>2861843</v>
      </c>
      <c r="F4754" s="10">
        <v>3594380.6000000006</v>
      </c>
      <c r="G4754" s="10">
        <v>2744046.9</v>
      </c>
      <c r="H4754" s="11" t="s">
        <v>1867</v>
      </c>
      <c r="I4754" s="11" t="s">
        <v>1867</v>
      </c>
      <c r="J4754" s="28">
        <v>2255448</v>
      </c>
    </row>
    <row r="4755" spans="1:10" x14ac:dyDescent="0.25">
      <c r="A4755"/>
      <c r="B4755" s="17"/>
      <c r="C4755" s="19">
        <v>2015</v>
      </c>
      <c r="D4755" s="30" t="s">
        <v>1868</v>
      </c>
      <c r="E4755" s="10">
        <v>1897760.4000000001</v>
      </c>
      <c r="F4755" s="10">
        <v>4282144.8999999994</v>
      </c>
      <c r="G4755" s="10">
        <v>3784708</v>
      </c>
      <c r="H4755" s="11" t="s">
        <v>1867</v>
      </c>
      <c r="I4755" s="11" t="s">
        <v>1867</v>
      </c>
      <c r="J4755" s="28">
        <v>3645351.8</v>
      </c>
    </row>
    <row r="4756" spans="1:10" x14ac:dyDescent="0.25">
      <c r="A4756"/>
      <c r="B4756" s="17"/>
      <c r="C4756" s="19">
        <v>2016</v>
      </c>
      <c r="D4756" s="30" t="s">
        <v>1868</v>
      </c>
      <c r="E4756" s="10">
        <v>5891394.4000000004</v>
      </c>
      <c r="F4756" s="10">
        <v>5606220.0999999996</v>
      </c>
      <c r="G4756" s="10">
        <v>5400850.5</v>
      </c>
      <c r="H4756" s="11" t="s">
        <v>1867</v>
      </c>
      <c r="I4756" s="11" t="s">
        <v>1867</v>
      </c>
      <c r="J4756" s="28">
        <v>5174702.5</v>
      </c>
    </row>
    <row r="4757" spans="1:10" x14ac:dyDescent="0.25">
      <c r="A4757"/>
      <c r="B4757" s="17"/>
      <c r="C4757" s="19">
        <v>2017</v>
      </c>
      <c r="D4757" s="30" t="s">
        <v>1868</v>
      </c>
      <c r="E4757" s="33" t="s">
        <v>1867</v>
      </c>
      <c r="F4757" s="10">
        <v>9685391.3000000007</v>
      </c>
      <c r="G4757" s="10">
        <v>8185674.8999999994</v>
      </c>
      <c r="H4757" s="11" t="s">
        <v>147</v>
      </c>
      <c r="I4757" s="33" t="s">
        <v>1867</v>
      </c>
      <c r="J4757" s="28">
        <v>7558421.5999999996</v>
      </c>
    </row>
    <row r="4758" spans="1:10" x14ac:dyDescent="0.25">
      <c r="A4758"/>
      <c r="B4758" s="17"/>
      <c r="C4758" s="19">
        <v>2018</v>
      </c>
      <c r="D4758" s="30" t="s">
        <v>1868</v>
      </c>
      <c r="E4758" s="30" t="s">
        <v>1867</v>
      </c>
      <c r="F4758" s="10">
        <v>14427487.699999999</v>
      </c>
      <c r="G4758" s="10">
        <v>12164508.5</v>
      </c>
      <c r="H4758" s="11" t="s">
        <v>147</v>
      </c>
      <c r="I4758" s="30" t="s">
        <v>1867</v>
      </c>
      <c r="J4758" s="28">
        <v>9956447.5</v>
      </c>
    </row>
    <row r="4759" spans="1:10" x14ac:dyDescent="0.25">
      <c r="A4759" s="20" t="s">
        <v>123</v>
      </c>
      <c r="B4759" s="17" t="s">
        <v>1569</v>
      </c>
      <c r="C4759" s="19">
        <v>2013</v>
      </c>
      <c r="D4759" s="34" t="s">
        <v>1867</v>
      </c>
      <c r="E4759" s="34" t="s">
        <v>1867</v>
      </c>
      <c r="F4759" s="10">
        <v>5411338.8000000007</v>
      </c>
      <c r="G4759" s="10">
        <v>2396122.8000000003</v>
      </c>
      <c r="H4759" s="11" t="s">
        <v>147</v>
      </c>
      <c r="I4759" s="28">
        <v>753195.4</v>
      </c>
      <c r="J4759" s="28">
        <v>749834.4</v>
      </c>
    </row>
    <row r="4760" spans="1:10" x14ac:dyDescent="0.25">
      <c r="A4760"/>
      <c r="B4760" s="17"/>
      <c r="C4760" s="19">
        <v>2014</v>
      </c>
      <c r="D4760" s="29" t="s">
        <v>1867</v>
      </c>
      <c r="E4760" s="29" t="s">
        <v>1867</v>
      </c>
      <c r="F4760" s="10">
        <v>1138820.2</v>
      </c>
      <c r="G4760" s="10">
        <v>1001348.0999999999</v>
      </c>
      <c r="H4760" s="11" t="s">
        <v>147</v>
      </c>
      <c r="I4760" s="28">
        <v>953549.7</v>
      </c>
      <c r="J4760" s="28">
        <v>936054.8</v>
      </c>
    </row>
    <row r="4761" spans="1:10" x14ac:dyDescent="0.25">
      <c r="A4761"/>
      <c r="B4761" s="17"/>
      <c r="C4761" s="19">
        <v>2015</v>
      </c>
      <c r="D4761" s="30" t="s">
        <v>1868</v>
      </c>
      <c r="E4761" s="10">
        <v>12521513</v>
      </c>
      <c r="F4761" s="10">
        <v>6413728.6999999993</v>
      </c>
      <c r="G4761" s="10">
        <v>3152317.0999999996</v>
      </c>
      <c r="H4761" s="11" t="s">
        <v>147</v>
      </c>
      <c r="I4761" s="28">
        <v>1638482.4</v>
      </c>
      <c r="J4761" s="28">
        <v>1633166.8</v>
      </c>
    </row>
    <row r="4762" spans="1:10" x14ac:dyDescent="0.25">
      <c r="A4762"/>
      <c r="B4762" s="17"/>
      <c r="C4762" s="19">
        <v>2016</v>
      </c>
      <c r="D4762" s="30" t="s">
        <v>1868</v>
      </c>
      <c r="E4762" s="11" t="s">
        <v>1867</v>
      </c>
      <c r="F4762" s="33" t="s">
        <v>1867</v>
      </c>
      <c r="G4762" s="10">
        <v>6522120.0999999996</v>
      </c>
      <c r="H4762" s="11" t="s">
        <v>1867</v>
      </c>
      <c r="I4762" s="11" t="s">
        <v>1867</v>
      </c>
      <c r="J4762" s="28">
        <v>2799905.6</v>
      </c>
    </row>
    <row r="4763" spans="1:10" x14ac:dyDescent="0.25">
      <c r="A4763"/>
      <c r="B4763" s="17"/>
      <c r="C4763" s="19">
        <v>2017</v>
      </c>
      <c r="D4763" s="30" t="s">
        <v>1868</v>
      </c>
      <c r="E4763" s="10">
        <v>15233464.1</v>
      </c>
      <c r="F4763" s="10">
        <v>18253943.600000001</v>
      </c>
      <c r="G4763" s="10">
        <v>11009339</v>
      </c>
      <c r="H4763" s="11" t="s">
        <v>147</v>
      </c>
      <c r="I4763" s="28">
        <v>4542539.9000000004</v>
      </c>
      <c r="J4763" s="28">
        <v>4495856.8</v>
      </c>
    </row>
    <row r="4764" spans="1:10" x14ac:dyDescent="0.25">
      <c r="A4764"/>
      <c r="B4764" s="17"/>
      <c r="C4764" s="19">
        <v>2018</v>
      </c>
      <c r="D4764" s="30" t="s">
        <v>1867</v>
      </c>
      <c r="E4764" s="30" t="s">
        <v>1867</v>
      </c>
      <c r="F4764" s="10">
        <v>23746304.600000001</v>
      </c>
      <c r="G4764" s="10">
        <v>13880978.199999999</v>
      </c>
      <c r="H4764" s="11" t="s">
        <v>147</v>
      </c>
      <c r="I4764" s="28">
        <v>6289995.4000000004</v>
      </c>
      <c r="J4764" s="28">
        <v>6210842</v>
      </c>
    </row>
    <row r="4765" spans="1:10" x14ac:dyDescent="0.25">
      <c r="A4765" s="21" t="s">
        <v>1570</v>
      </c>
      <c r="B4765" s="17" t="s">
        <v>1571</v>
      </c>
      <c r="C4765" s="19">
        <v>2013</v>
      </c>
      <c r="D4765" s="34" t="s">
        <v>1867</v>
      </c>
      <c r="E4765" s="34" t="s">
        <v>1867</v>
      </c>
      <c r="F4765" s="10">
        <v>4474050</v>
      </c>
      <c r="G4765" s="10">
        <v>2017014.5</v>
      </c>
      <c r="H4765" s="11" t="s">
        <v>147</v>
      </c>
      <c r="I4765" s="28">
        <v>735083.2</v>
      </c>
      <c r="J4765" s="28">
        <v>732684.4</v>
      </c>
    </row>
    <row r="4766" spans="1:10" x14ac:dyDescent="0.25">
      <c r="A4766"/>
      <c r="B4766" s="17"/>
      <c r="C4766" s="19">
        <v>2014</v>
      </c>
      <c r="D4766" s="29" t="s">
        <v>1867</v>
      </c>
      <c r="E4766" s="29" t="s">
        <v>1867</v>
      </c>
      <c r="F4766" s="10">
        <v>1081290.9000000004</v>
      </c>
      <c r="G4766" s="10">
        <v>976551.8000000004</v>
      </c>
      <c r="H4766" s="11" t="s">
        <v>147</v>
      </c>
      <c r="I4766" s="28">
        <v>927873</v>
      </c>
      <c r="J4766" s="28">
        <v>914292.4</v>
      </c>
    </row>
    <row r="4767" spans="1:10" x14ac:dyDescent="0.25">
      <c r="A4767"/>
      <c r="B4767" s="17"/>
      <c r="C4767" s="19">
        <v>2015</v>
      </c>
      <c r="D4767" s="30" t="s">
        <v>1868</v>
      </c>
      <c r="E4767" s="10">
        <v>11083788.699999999</v>
      </c>
      <c r="F4767" s="10">
        <v>5766928.3000000007</v>
      </c>
      <c r="G4767" s="10">
        <v>2852596.5</v>
      </c>
      <c r="H4767" s="11" t="s">
        <v>147</v>
      </c>
      <c r="I4767" s="28">
        <v>1584750.1</v>
      </c>
      <c r="J4767" s="28">
        <v>1580676.7</v>
      </c>
    </row>
    <row r="4768" spans="1:10" x14ac:dyDescent="0.25">
      <c r="A4768"/>
      <c r="B4768" s="17"/>
      <c r="C4768" s="19">
        <v>2016</v>
      </c>
      <c r="D4768" s="30" t="s">
        <v>1868</v>
      </c>
      <c r="E4768" s="11" t="s">
        <v>1867</v>
      </c>
      <c r="F4768" s="33" t="s">
        <v>1867</v>
      </c>
      <c r="G4768" s="10">
        <v>5962603.3999999994</v>
      </c>
      <c r="H4768" s="11" t="s">
        <v>1867</v>
      </c>
      <c r="I4768" s="11" t="s">
        <v>1867</v>
      </c>
      <c r="J4768" s="28">
        <v>2712571.3</v>
      </c>
    </row>
    <row r="4769" spans="1:10" x14ac:dyDescent="0.25">
      <c r="A4769"/>
      <c r="B4769" s="17"/>
      <c r="C4769" s="19">
        <v>2017</v>
      </c>
      <c r="D4769" s="30" t="s">
        <v>1868</v>
      </c>
      <c r="E4769" s="10">
        <v>13576749.199999999</v>
      </c>
      <c r="F4769" s="10">
        <v>16530337.700000001</v>
      </c>
      <c r="G4769" s="10">
        <v>10140178.1</v>
      </c>
      <c r="H4769" s="11" t="s">
        <v>147</v>
      </c>
      <c r="I4769" s="28">
        <v>4423243.4000000004</v>
      </c>
      <c r="J4769" s="28">
        <v>4378717.5999999996</v>
      </c>
    </row>
    <row r="4770" spans="1:10" x14ac:dyDescent="0.25">
      <c r="A4770"/>
      <c r="B4770" s="17"/>
      <c r="C4770" s="19">
        <v>2018</v>
      </c>
      <c r="D4770" s="30" t="s">
        <v>1867</v>
      </c>
      <c r="E4770" s="30" t="s">
        <v>1867</v>
      </c>
      <c r="F4770" s="10">
        <v>21469752</v>
      </c>
      <c r="G4770" s="10">
        <v>12761670.899999999</v>
      </c>
      <c r="H4770" s="11" t="s">
        <v>147</v>
      </c>
      <c r="I4770" s="28">
        <v>6138734.7999999998</v>
      </c>
      <c r="J4770" s="28">
        <v>6063218.2999999998</v>
      </c>
    </row>
    <row r="4771" spans="1:10" x14ac:dyDescent="0.25">
      <c r="A4771" s="22" t="s">
        <v>1572</v>
      </c>
      <c r="B4771" s="17" t="s">
        <v>1573</v>
      </c>
      <c r="C4771" s="19">
        <v>2013</v>
      </c>
      <c r="D4771" s="30" t="s">
        <v>1868</v>
      </c>
      <c r="E4771" s="10">
        <v>938200.1</v>
      </c>
      <c r="F4771" s="10">
        <v>1845210.2999999998</v>
      </c>
      <c r="G4771" s="10">
        <v>810597.9</v>
      </c>
      <c r="H4771" s="11" t="s">
        <v>147</v>
      </c>
      <c r="I4771" s="28">
        <v>182284.4</v>
      </c>
      <c r="J4771" s="28">
        <v>181177.4</v>
      </c>
    </row>
    <row r="4772" spans="1:10" x14ac:dyDescent="0.25">
      <c r="A4772"/>
      <c r="B4772" s="17"/>
      <c r="C4772" s="19">
        <v>2014</v>
      </c>
      <c r="D4772" s="30" t="s">
        <v>1868</v>
      </c>
      <c r="E4772" s="10">
        <v>2534556.2000000002</v>
      </c>
      <c r="F4772" s="10">
        <v>249267.3</v>
      </c>
      <c r="G4772" s="10">
        <v>241667.8</v>
      </c>
      <c r="H4772" s="11" t="s">
        <v>147</v>
      </c>
      <c r="I4772" s="28">
        <v>237818.5</v>
      </c>
      <c r="J4772" s="28">
        <v>236212</v>
      </c>
    </row>
    <row r="4773" spans="1:10" x14ac:dyDescent="0.25">
      <c r="A4773"/>
      <c r="B4773" s="17"/>
      <c r="C4773" s="19">
        <v>2015</v>
      </c>
      <c r="D4773" s="30" t="s">
        <v>1868</v>
      </c>
      <c r="E4773" s="10">
        <v>1616170.5</v>
      </c>
      <c r="F4773" s="10">
        <v>920590.2</v>
      </c>
      <c r="G4773" s="10">
        <v>679622.60000000009</v>
      </c>
      <c r="H4773" s="11" t="s">
        <v>147</v>
      </c>
      <c r="I4773" s="28">
        <v>417295.5</v>
      </c>
      <c r="J4773" s="28">
        <v>416308.7</v>
      </c>
    </row>
    <row r="4774" spans="1:10" x14ac:dyDescent="0.25">
      <c r="A4774"/>
      <c r="B4774" s="17"/>
      <c r="C4774" s="19">
        <v>2016</v>
      </c>
      <c r="D4774" s="30" t="s">
        <v>1868</v>
      </c>
      <c r="E4774" s="10">
        <v>1857859.2</v>
      </c>
      <c r="F4774" s="10">
        <v>2816921.9</v>
      </c>
      <c r="G4774" s="10">
        <v>1808876.5</v>
      </c>
      <c r="H4774" s="11" t="s">
        <v>147</v>
      </c>
      <c r="I4774" s="28">
        <v>830472.9</v>
      </c>
      <c r="J4774" s="28">
        <v>822162.9</v>
      </c>
    </row>
    <row r="4775" spans="1:10" x14ac:dyDescent="0.25">
      <c r="A4775"/>
      <c r="B4775" s="17"/>
      <c r="C4775" s="19">
        <v>2017</v>
      </c>
      <c r="D4775" s="30" t="s">
        <v>1868</v>
      </c>
      <c r="E4775" s="10">
        <v>1001719</v>
      </c>
      <c r="F4775" s="10">
        <v>4009952.7</v>
      </c>
      <c r="G4775" s="10">
        <v>2929330.8</v>
      </c>
      <c r="H4775" s="11" t="s">
        <v>147</v>
      </c>
      <c r="I4775" s="28">
        <v>1482280.6</v>
      </c>
      <c r="J4775" s="28">
        <v>1465200.7</v>
      </c>
    </row>
    <row r="4776" spans="1:10" x14ac:dyDescent="0.25">
      <c r="A4776"/>
      <c r="B4776" s="17"/>
      <c r="C4776" s="19">
        <v>2018</v>
      </c>
      <c r="D4776" s="30" t="s">
        <v>1868</v>
      </c>
      <c r="E4776" s="10">
        <v>1105693.3</v>
      </c>
      <c r="F4776" s="10">
        <v>5402717.5</v>
      </c>
      <c r="G4776" s="10">
        <v>3898215.4</v>
      </c>
      <c r="H4776" s="11" t="s">
        <v>147</v>
      </c>
      <c r="I4776" s="28">
        <v>2098124.7000000002</v>
      </c>
      <c r="J4776" s="28">
        <v>2070899.4</v>
      </c>
    </row>
    <row r="4777" spans="1:10" x14ac:dyDescent="0.25">
      <c r="A4777" s="22" t="s">
        <v>1574</v>
      </c>
      <c r="B4777" s="17" t="s">
        <v>1575</v>
      </c>
      <c r="C4777" s="19">
        <v>2013</v>
      </c>
      <c r="D4777" s="34" t="s">
        <v>1867</v>
      </c>
      <c r="E4777" s="34" t="s">
        <v>1867</v>
      </c>
      <c r="F4777" s="10">
        <v>2628839.7000000002</v>
      </c>
      <c r="G4777" s="10">
        <v>1206416.6000000001</v>
      </c>
      <c r="H4777" s="11" t="s">
        <v>147</v>
      </c>
      <c r="I4777" s="28">
        <v>552798.80000000005</v>
      </c>
      <c r="J4777" s="28">
        <v>551507</v>
      </c>
    </row>
    <row r="4778" spans="1:10" x14ac:dyDescent="0.25">
      <c r="A4778"/>
      <c r="B4778" s="17"/>
      <c r="C4778" s="19">
        <v>2014</v>
      </c>
      <c r="D4778" s="29" t="s">
        <v>1867</v>
      </c>
      <c r="E4778" s="29" t="s">
        <v>1867</v>
      </c>
      <c r="F4778" s="10">
        <v>832023.60000000009</v>
      </c>
      <c r="G4778" s="10">
        <v>734884.00000000012</v>
      </c>
      <c r="H4778" s="11" t="s">
        <v>147</v>
      </c>
      <c r="I4778" s="28">
        <v>690054.5</v>
      </c>
      <c r="J4778" s="28">
        <v>678080.4</v>
      </c>
    </row>
    <row r="4779" spans="1:10" x14ac:dyDescent="0.25">
      <c r="A4779"/>
      <c r="B4779" s="17"/>
      <c r="C4779" s="19">
        <v>2015</v>
      </c>
      <c r="D4779" s="30" t="s">
        <v>1868</v>
      </c>
      <c r="E4779" s="10">
        <v>9467618.1999999993</v>
      </c>
      <c r="F4779" s="10">
        <v>4846338.0999999996</v>
      </c>
      <c r="G4779" s="10">
        <v>2172973.9</v>
      </c>
      <c r="H4779" s="11" t="s">
        <v>147</v>
      </c>
      <c r="I4779" s="28">
        <v>1167454.6000000001</v>
      </c>
      <c r="J4779" s="28">
        <v>1164368</v>
      </c>
    </row>
    <row r="4780" spans="1:10" x14ac:dyDescent="0.25">
      <c r="A4780"/>
      <c r="B4780" s="17"/>
      <c r="C4780" s="19">
        <v>2016</v>
      </c>
      <c r="D4780" s="30" t="s">
        <v>1868</v>
      </c>
      <c r="E4780" s="11" t="s">
        <v>1867</v>
      </c>
      <c r="F4780" s="33" t="s">
        <v>1867</v>
      </c>
      <c r="G4780" s="10">
        <v>4153726.9</v>
      </c>
      <c r="H4780" s="11" t="s">
        <v>1867</v>
      </c>
      <c r="I4780" s="11" t="s">
        <v>1867</v>
      </c>
      <c r="J4780" s="28">
        <v>1890408.4</v>
      </c>
    </row>
    <row r="4781" spans="1:10" x14ac:dyDescent="0.25">
      <c r="A4781"/>
      <c r="B4781" s="17"/>
      <c r="C4781" s="19">
        <v>2017</v>
      </c>
      <c r="D4781" s="30" t="s">
        <v>1868</v>
      </c>
      <c r="E4781" s="10">
        <v>12575030.199999999</v>
      </c>
      <c r="F4781" s="10">
        <v>12520385</v>
      </c>
      <c r="G4781" s="10">
        <v>7210847.3000000007</v>
      </c>
      <c r="H4781" s="11" t="s">
        <v>147</v>
      </c>
      <c r="I4781" s="28">
        <v>2940962.8</v>
      </c>
      <c r="J4781" s="28">
        <v>2913516.9</v>
      </c>
    </row>
    <row r="4782" spans="1:10" x14ac:dyDescent="0.25">
      <c r="A4782"/>
      <c r="B4782" s="17"/>
      <c r="C4782" s="19">
        <v>2018</v>
      </c>
      <c r="D4782" s="30" t="s">
        <v>1867</v>
      </c>
      <c r="E4782" s="30" t="s">
        <v>1867</v>
      </c>
      <c r="F4782" s="10">
        <v>16067034.5</v>
      </c>
      <c r="G4782" s="10">
        <v>8863455.5</v>
      </c>
      <c r="H4782" s="11" t="s">
        <v>147</v>
      </c>
      <c r="I4782" s="28">
        <v>4040610.1</v>
      </c>
      <c r="J4782" s="28">
        <v>3992318.9</v>
      </c>
    </row>
    <row r="4783" spans="1:10" x14ac:dyDescent="0.25">
      <c r="A4783" s="21" t="s">
        <v>1576</v>
      </c>
      <c r="B4783" s="17" t="s">
        <v>1577</v>
      </c>
      <c r="C4783" s="19">
        <v>2013</v>
      </c>
      <c r="D4783" s="30" t="s">
        <v>1868</v>
      </c>
      <c r="E4783" s="10">
        <v>1389761.2</v>
      </c>
      <c r="F4783" s="10">
        <v>937288.79999999993</v>
      </c>
      <c r="G4783" s="10">
        <v>379108.3</v>
      </c>
      <c r="H4783" s="11" t="s">
        <v>147</v>
      </c>
      <c r="I4783" s="28">
        <v>18112.2</v>
      </c>
      <c r="J4783" s="28">
        <v>17150</v>
      </c>
    </row>
    <row r="4784" spans="1:10" x14ac:dyDescent="0.25">
      <c r="A4784"/>
      <c r="B4784" s="17"/>
      <c r="C4784" s="19">
        <v>2014</v>
      </c>
      <c r="D4784" s="30" t="s">
        <v>1868</v>
      </c>
      <c r="E4784" s="10">
        <v>2348449</v>
      </c>
      <c r="F4784" s="10">
        <v>57529.300000000032</v>
      </c>
      <c r="G4784" s="10">
        <v>24796.300000000025</v>
      </c>
      <c r="H4784" s="11" t="s">
        <v>147</v>
      </c>
      <c r="I4784" s="28">
        <v>25676.7</v>
      </c>
      <c r="J4784" s="28">
        <v>21762.400000000001</v>
      </c>
    </row>
    <row r="4785" spans="1:10" x14ac:dyDescent="0.25">
      <c r="A4785"/>
      <c r="B4785" s="17"/>
      <c r="C4785" s="19">
        <v>2015</v>
      </c>
      <c r="D4785" s="30" t="s">
        <v>1868</v>
      </c>
      <c r="E4785" s="10">
        <v>1437724.3</v>
      </c>
      <c r="F4785" s="10">
        <v>646800.4</v>
      </c>
      <c r="G4785" s="10">
        <v>299720.59999999998</v>
      </c>
      <c r="H4785" s="11" t="s">
        <v>147</v>
      </c>
      <c r="I4785" s="28">
        <v>53732.3</v>
      </c>
      <c r="J4785" s="28">
        <v>52490.1</v>
      </c>
    </row>
    <row r="4786" spans="1:10" x14ac:dyDescent="0.25">
      <c r="A4786"/>
      <c r="B4786" s="17"/>
      <c r="C4786" s="19">
        <v>2016</v>
      </c>
      <c r="D4786" s="30" t="s">
        <v>1868</v>
      </c>
      <c r="E4786" s="10">
        <v>1748879.7</v>
      </c>
      <c r="F4786" s="10">
        <v>1159296</v>
      </c>
      <c r="G4786" s="10">
        <v>559516.70000000007</v>
      </c>
      <c r="H4786" s="11" t="s">
        <v>147</v>
      </c>
      <c r="I4786" s="28">
        <v>88932.1</v>
      </c>
      <c r="J4786" s="28">
        <v>87334.3</v>
      </c>
    </row>
    <row r="4787" spans="1:10" x14ac:dyDescent="0.25">
      <c r="A4787"/>
      <c r="B4787" s="17"/>
      <c r="C4787" s="19">
        <v>2017</v>
      </c>
      <c r="D4787" s="30" t="s">
        <v>1868</v>
      </c>
      <c r="E4787" s="10">
        <v>1656714.9</v>
      </c>
      <c r="F4787" s="10">
        <v>1723605.9</v>
      </c>
      <c r="G4787" s="10">
        <v>869160.89999999991</v>
      </c>
      <c r="H4787" s="11" t="s">
        <v>147</v>
      </c>
      <c r="I4787" s="28">
        <v>119296.5</v>
      </c>
      <c r="J4787" s="28">
        <v>117139.2</v>
      </c>
    </row>
    <row r="4788" spans="1:10" x14ac:dyDescent="0.25">
      <c r="A4788"/>
      <c r="B4788" s="17"/>
      <c r="C4788" s="19">
        <v>2018</v>
      </c>
      <c r="D4788" s="30" t="s">
        <v>1868</v>
      </c>
      <c r="E4788" s="10">
        <v>2140049.4</v>
      </c>
      <c r="F4788" s="10">
        <v>2276552.6</v>
      </c>
      <c r="G4788" s="10">
        <v>1119307.3</v>
      </c>
      <c r="H4788" s="11" t="s">
        <v>147</v>
      </c>
      <c r="I4788" s="28">
        <v>151260.6</v>
      </c>
      <c r="J4788" s="28">
        <v>147623.70000000001</v>
      </c>
    </row>
    <row r="4789" spans="1:10" x14ac:dyDescent="0.25">
      <c r="A4789" s="22" t="s">
        <v>1576</v>
      </c>
      <c r="B4789" s="17" t="s">
        <v>1578</v>
      </c>
      <c r="C4789" s="19">
        <v>2013</v>
      </c>
      <c r="D4789" s="30" t="s">
        <v>1868</v>
      </c>
      <c r="E4789" s="10">
        <v>1389761.2</v>
      </c>
      <c r="F4789" s="10">
        <v>937288.79999999993</v>
      </c>
      <c r="G4789" s="10">
        <v>379108.3</v>
      </c>
      <c r="H4789" s="11" t="s">
        <v>147</v>
      </c>
      <c r="I4789" s="28">
        <v>18112.2</v>
      </c>
      <c r="J4789" s="28">
        <v>17150</v>
      </c>
    </row>
    <row r="4790" spans="1:10" x14ac:dyDescent="0.25">
      <c r="A4790"/>
      <c r="B4790" s="17"/>
      <c r="C4790" s="19">
        <v>2014</v>
      </c>
      <c r="D4790" s="30" t="s">
        <v>1868</v>
      </c>
      <c r="E4790" s="10">
        <v>2348449</v>
      </c>
      <c r="F4790" s="10">
        <v>57529.300000000032</v>
      </c>
      <c r="G4790" s="10">
        <v>24796.300000000025</v>
      </c>
      <c r="H4790" s="11" t="s">
        <v>147</v>
      </c>
      <c r="I4790" s="28">
        <v>25676.7</v>
      </c>
      <c r="J4790" s="28">
        <v>21762.400000000001</v>
      </c>
    </row>
    <row r="4791" spans="1:10" x14ac:dyDescent="0.25">
      <c r="A4791"/>
      <c r="B4791" s="17"/>
      <c r="C4791" s="19">
        <v>2015</v>
      </c>
      <c r="D4791" s="30" t="s">
        <v>1868</v>
      </c>
      <c r="E4791" s="10">
        <v>1437724.3</v>
      </c>
      <c r="F4791" s="10">
        <v>646800.4</v>
      </c>
      <c r="G4791" s="10">
        <v>299720.59999999998</v>
      </c>
      <c r="H4791" s="11" t="s">
        <v>147</v>
      </c>
      <c r="I4791" s="28">
        <v>53732.3</v>
      </c>
      <c r="J4791" s="28">
        <v>52490.1</v>
      </c>
    </row>
    <row r="4792" spans="1:10" x14ac:dyDescent="0.25">
      <c r="A4792"/>
      <c r="B4792" s="17"/>
      <c r="C4792" s="19">
        <v>2016</v>
      </c>
      <c r="D4792" s="30" t="s">
        <v>1868</v>
      </c>
      <c r="E4792" s="10">
        <v>1748879.7</v>
      </c>
      <c r="F4792" s="10">
        <v>1159296</v>
      </c>
      <c r="G4792" s="10">
        <v>559516.70000000007</v>
      </c>
      <c r="H4792" s="11" t="s">
        <v>147</v>
      </c>
      <c r="I4792" s="28">
        <v>88932.1</v>
      </c>
      <c r="J4792" s="28">
        <v>87334.3</v>
      </c>
    </row>
    <row r="4793" spans="1:10" x14ac:dyDescent="0.25">
      <c r="A4793"/>
      <c r="B4793" s="17"/>
      <c r="C4793" s="19">
        <v>2017</v>
      </c>
      <c r="D4793" s="30" t="s">
        <v>1868</v>
      </c>
      <c r="E4793" s="10">
        <v>1656714.9</v>
      </c>
      <c r="F4793" s="10">
        <v>1723605.9</v>
      </c>
      <c r="G4793" s="10">
        <v>869160.89999999991</v>
      </c>
      <c r="H4793" s="11" t="s">
        <v>147</v>
      </c>
      <c r="I4793" s="28">
        <v>119296.5</v>
      </c>
      <c r="J4793" s="28">
        <v>117139.2</v>
      </c>
    </row>
    <row r="4794" spans="1:10" x14ac:dyDescent="0.25">
      <c r="A4794"/>
      <c r="B4794" s="17"/>
      <c r="C4794" s="19">
        <v>2018</v>
      </c>
      <c r="D4794" s="30" t="s">
        <v>1868</v>
      </c>
      <c r="E4794" s="10">
        <v>2140049.4</v>
      </c>
      <c r="F4794" s="10">
        <v>2276552.6</v>
      </c>
      <c r="G4794" s="10">
        <v>1119307.3</v>
      </c>
      <c r="H4794" s="11" t="s">
        <v>147</v>
      </c>
      <c r="I4794" s="28">
        <v>151260.6</v>
      </c>
      <c r="J4794" s="28">
        <v>147623.70000000001</v>
      </c>
    </row>
    <row r="4795" spans="1:10" x14ac:dyDescent="0.25">
      <c r="A4795" s="20" t="s">
        <v>124</v>
      </c>
      <c r="B4795" s="17" t="s">
        <v>1579</v>
      </c>
      <c r="C4795" s="19">
        <v>2013</v>
      </c>
      <c r="D4795" s="34" t="s">
        <v>1867</v>
      </c>
      <c r="E4795" s="34" t="s">
        <v>1867</v>
      </c>
      <c r="F4795" s="10">
        <v>1257284.5</v>
      </c>
      <c r="G4795" s="10">
        <v>665945.79999999993</v>
      </c>
      <c r="H4795" s="11" t="s">
        <v>147</v>
      </c>
      <c r="I4795" s="28">
        <v>319951.2</v>
      </c>
      <c r="J4795" s="28">
        <v>319951.2</v>
      </c>
    </row>
    <row r="4796" spans="1:10" x14ac:dyDescent="0.25">
      <c r="A4796"/>
      <c r="B4796" s="17"/>
      <c r="C4796" s="19">
        <v>2014</v>
      </c>
      <c r="D4796" s="29" t="s">
        <v>1867</v>
      </c>
      <c r="E4796" s="10">
        <v>-4016020.4999999995</v>
      </c>
      <c r="F4796" s="10">
        <v>484389.3</v>
      </c>
      <c r="G4796" s="10">
        <v>478936.8</v>
      </c>
      <c r="H4796" s="11" t="s">
        <v>1867</v>
      </c>
      <c r="I4796" s="11" t="s">
        <v>1867</v>
      </c>
      <c r="J4796" s="28">
        <v>475777.3</v>
      </c>
    </row>
    <row r="4797" spans="1:10" x14ac:dyDescent="0.25">
      <c r="A4797"/>
      <c r="B4797" s="17"/>
      <c r="C4797" s="19">
        <v>2015</v>
      </c>
      <c r="D4797" s="33" t="s">
        <v>1867</v>
      </c>
      <c r="E4797" s="33" t="s">
        <v>1867</v>
      </c>
      <c r="F4797" s="10">
        <v>1020264.8</v>
      </c>
      <c r="G4797" s="10">
        <v>953471.8</v>
      </c>
      <c r="H4797" s="11" t="s">
        <v>147</v>
      </c>
      <c r="I4797" s="28">
        <v>887015</v>
      </c>
      <c r="J4797" s="28">
        <v>887015</v>
      </c>
    </row>
    <row r="4798" spans="1:10" x14ac:dyDescent="0.25">
      <c r="A4798"/>
      <c r="B4798" s="17"/>
      <c r="C4798" s="19">
        <v>2016</v>
      </c>
      <c r="D4798" s="33" t="s">
        <v>1867</v>
      </c>
      <c r="E4798" s="10">
        <v>6133388.4000000004</v>
      </c>
      <c r="F4798" s="10">
        <v>3018525.9</v>
      </c>
      <c r="G4798" s="10">
        <v>1655701.6999999997</v>
      </c>
      <c r="H4798" s="11" t="s">
        <v>147</v>
      </c>
      <c r="I4798" s="28">
        <v>1146553.3999999999</v>
      </c>
      <c r="J4798" s="28">
        <v>1146553.3999999999</v>
      </c>
    </row>
    <row r="4799" spans="1:10" x14ac:dyDescent="0.25">
      <c r="A4799"/>
      <c r="B4799" s="17"/>
      <c r="C4799" s="19">
        <v>2017</v>
      </c>
      <c r="D4799" s="33" t="s">
        <v>1867</v>
      </c>
      <c r="E4799" s="33" t="s">
        <v>1867</v>
      </c>
      <c r="F4799" s="10">
        <v>3798518.7</v>
      </c>
      <c r="G4799" s="10">
        <v>2478892.7999999998</v>
      </c>
      <c r="H4799" s="11" t="s">
        <v>147</v>
      </c>
      <c r="I4799" s="28">
        <v>1551132.8</v>
      </c>
      <c r="J4799" s="28">
        <v>1551132.8</v>
      </c>
    </row>
    <row r="4800" spans="1:10" x14ac:dyDescent="0.25">
      <c r="A4800"/>
      <c r="B4800" s="17"/>
      <c r="C4800" s="19">
        <v>2018</v>
      </c>
      <c r="D4800" s="30" t="s">
        <v>1867</v>
      </c>
      <c r="E4800" s="30" t="s">
        <v>1867</v>
      </c>
      <c r="F4800" s="10">
        <v>4125233.9</v>
      </c>
      <c r="G4800" s="10">
        <v>2735677.2</v>
      </c>
      <c r="H4800" s="11" t="s">
        <v>147</v>
      </c>
      <c r="I4800" s="28">
        <v>1936637.4</v>
      </c>
      <c r="J4800" s="28">
        <v>1931699.7</v>
      </c>
    </row>
    <row r="4801" spans="1:10" x14ac:dyDescent="0.25">
      <c r="A4801" s="21" t="s">
        <v>1580</v>
      </c>
      <c r="B4801" s="17" t="s">
        <v>1581</v>
      </c>
      <c r="C4801" s="19">
        <v>2013</v>
      </c>
      <c r="D4801" s="34" t="s">
        <v>1867</v>
      </c>
      <c r="E4801" s="34" t="s">
        <v>1867</v>
      </c>
      <c r="F4801" s="10">
        <v>1146349.6000000001</v>
      </c>
      <c r="G4801" s="10">
        <v>572238.59999999986</v>
      </c>
      <c r="H4801" s="11" t="s">
        <v>147</v>
      </c>
      <c r="I4801" s="28">
        <v>273079</v>
      </c>
      <c r="J4801" s="28">
        <v>273079</v>
      </c>
    </row>
    <row r="4802" spans="1:10" x14ac:dyDescent="0.25">
      <c r="A4802" s="21" t="s">
        <v>1582</v>
      </c>
      <c r="B4802" s="17"/>
      <c r="C4802" s="19">
        <v>2014</v>
      </c>
      <c r="D4802" s="29" t="s">
        <v>1867</v>
      </c>
      <c r="E4802" s="29" t="s">
        <v>1867</v>
      </c>
      <c r="F4802" s="10">
        <v>421105.4</v>
      </c>
      <c r="G4802" s="10">
        <v>415867</v>
      </c>
      <c r="H4802" s="11" t="s">
        <v>147</v>
      </c>
      <c r="I4802" s="29" t="s">
        <v>1867</v>
      </c>
      <c r="J4802" s="28">
        <v>413412.1</v>
      </c>
    </row>
    <row r="4803" spans="1:10" x14ac:dyDescent="0.25">
      <c r="A4803"/>
      <c r="B4803" s="17"/>
      <c r="C4803" s="19">
        <v>2015</v>
      </c>
      <c r="D4803" s="33" t="s">
        <v>1867</v>
      </c>
      <c r="E4803" s="33" t="s">
        <v>1867</v>
      </c>
      <c r="F4803" s="10">
        <v>855508.5</v>
      </c>
      <c r="G4803" s="10">
        <v>825985.4</v>
      </c>
      <c r="H4803" s="11" t="s">
        <v>147</v>
      </c>
      <c r="I4803" s="28">
        <v>779894.4</v>
      </c>
      <c r="J4803" s="28">
        <v>779894.4</v>
      </c>
    </row>
    <row r="4804" spans="1:10" x14ac:dyDescent="0.25">
      <c r="A4804"/>
      <c r="B4804" s="17"/>
      <c r="C4804" s="19">
        <v>2016</v>
      </c>
      <c r="D4804" s="33" t="s">
        <v>1867</v>
      </c>
      <c r="E4804" s="10">
        <v>6133388.3999999994</v>
      </c>
      <c r="F4804" s="10">
        <v>2757273.5</v>
      </c>
      <c r="G4804" s="10">
        <v>1448054.2999999998</v>
      </c>
      <c r="H4804" s="11" t="s">
        <v>147</v>
      </c>
      <c r="I4804" s="28">
        <v>985898.6</v>
      </c>
      <c r="J4804" s="28">
        <v>985898.6</v>
      </c>
    </row>
    <row r="4805" spans="1:10" x14ac:dyDescent="0.25">
      <c r="A4805"/>
      <c r="B4805" s="17"/>
      <c r="C4805" s="19">
        <v>2017</v>
      </c>
      <c r="D4805" s="33" t="s">
        <v>1867</v>
      </c>
      <c r="E4805" s="10">
        <v>7111899</v>
      </c>
      <c r="F4805" s="10">
        <v>3538805.8</v>
      </c>
      <c r="G4805" s="10">
        <v>2223463.1</v>
      </c>
      <c r="H4805" s="11" t="s">
        <v>147</v>
      </c>
      <c r="I4805" s="33" t="s">
        <v>1867</v>
      </c>
      <c r="J4805" s="28">
        <v>1322635.2</v>
      </c>
    </row>
    <row r="4806" spans="1:10" x14ac:dyDescent="0.25">
      <c r="A4806"/>
      <c r="B4806" s="17"/>
      <c r="C4806" s="19">
        <v>2018</v>
      </c>
      <c r="D4806" s="30" t="s">
        <v>1867</v>
      </c>
      <c r="E4806" s="30" t="s">
        <v>1867</v>
      </c>
      <c r="F4806" s="30" t="s">
        <v>1867</v>
      </c>
      <c r="G4806" s="30" t="s">
        <v>1867</v>
      </c>
      <c r="H4806" s="11" t="s">
        <v>147</v>
      </c>
      <c r="I4806" s="33" t="s">
        <v>1867</v>
      </c>
      <c r="J4806" s="33" t="s">
        <v>1867</v>
      </c>
    </row>
    <row r="4807" spans="1:10" x14ac:dyDescent="0.25">
      <c r="A4807" s="22" t="s">
        <v>1583</v>
      </c>
      <c r="B4807" s="17" t="s">
        <v>1584</v>
      </c>
      <c r="C4807" s="19">
        <v>2013</v>
      </c>
      <c r="D4807" s="30" t="s">
        <v>1868</v>
      </c>
      <c r="E4807" s="34" t="s">
        <v>1867</v>
      </c>
      <c r="F4807" s="10">
        <v>49100.800000000003</v>
      </c>
      <c r="G4807" s="10">
        <v>45298.7</v>
      </c>
      <c r="H4807" s="11" t="s">
        <v>147</v>
      </c>
      <c r="I4807" s="28">
        <v>23756.9</v>
      </c>
      <c r="J4807" s="28">
        <v>23756.9</v>
      </c>
    </row>
    <row r="4808" spans="1:10" x14ac:dyDescent="0.25">
      <c r="A4808"/>
      <c r="B4808" s="17"/>
      <c r="C4808" s="19">
        <v>2014</v>
      </c>
      <c r="D4808" s="30" t="s">
        <v>1868</v>
      </c>
      <c r="E4808" s="29" t="s">
        <v>1867</v>
      </c>
      <c r="F4808" s="10">
        <v>42680.9</v>
      </c>
      <c r="G4808" s="10">
        <v>38479.699999999997</v>
      </c>
      <c r="H4808" s="11" t="s">
        <v>147</v>
      </c>
      <c r="I4808" s="29" t="s">
        <v>1867</v>
      </c>
      <c r="J4808" s="28">
        <v>39776</v>
      </c>
    </row>
    <row r="4809" spans="1:10" x14ac:dyDescent="0.25">
      <c r="A4809"/>
      <c r="B4809" s="17"/>
      <c r="C4809" s="19">
        <v>2015</v>
      </c>
      <c r="D4809" s="30" t="s">
        <v>1868</v>
      </c>
      <c r="E4809" s="33" t="s">
        <v>1867</v>
      </c>
      <c r="F4809" s="10">
        <v>147495.59999999998</v>
      </c>
      <c r="G4809" s="10">
        <v>127699.9</v>
      </c>
      <c r="H4809" s="11" t="s">
        <v>147</v>
      </c>
      <c r="I4809" s="33" t="s">
        <v>1867</v>
      </c>
      <c r="J4809" s="28">
        <v>87085.9</v>
      </c>
    </row>
    <row r="4810" spans="1:10" x14ac:dyDescent="0.25">
      <c r="A4810"/>
      <c r="B4810" s="17"/>
      <c r="C4810" s="19">
        <v>2016</v>
      </c>
      <c r="D4810" s="30" t="s">
        <v>1868</v>
      </c>
      <c r="E4810" s="10">
        <v>56041.7</v>
      </c>
      <c r="F4810" s="10">
        <v>221490.40000000002</v>
      </c>
      <c r="G4810" s="10">
        <v>179262</v>
      </c>
      <c r="H4810" s="11" t="s">
        <v>147</v>
      </c>
      <c r="I4810" s="33" t="s">
        <v>1867</v>
      </c>
      <c r="J4810" s="28">
        <v>112879.8</v>
      </c>
    </row>
    <row r="4811" spans="1:10" x14ac:dyDescent="0.25">
      <c r="A4811"/>
      <c r="B4811" s="17"/>
      <c r="C4811" s="19">
        <v>2017</v>
      </c>
      <c r="D4811" s="30" t="s">
        <v>1868</v>
      </c>
      <c r="E4811" s="33" t="s">
        <v>1867</v>
      </c>
      <c r="F4811" s="10">
        <v>272235</v>
      </c>
      <c r="G4811" s="10">
        <v>230948.09999999998</v>
      </c>
      <c r="H4811" s="11" t="s">
        <v>147</v>
      </c>
      <c r="I4811" s="33" t="s">
        <v>1867</v>
      </c>
      <c r="J4811" s="28">
        <v>150387.79999999999</v>
      </c>
    </row>
    <row r="4812" spans="1:10" x14ac:dyDescent="0.25">
      <c r="A4812"/>
      <c r="B4812" s="17"/>
      <c r="C4812" s="19">
        <v>2018</v>
      </c>
      <c r="D4812" s="30" t="s">
        <v>1868</v>
      </c>
      <c r="E4812" s="30" t="s">
        <v>1867</v>
      </c>
      <c r="F4812" s="30" t="s">
        <v>1867</v>
      </c>
      <c r="G4812" s="30" t="s">
        <v>1867</v>
      </c>
      <c r="H4812" s="11" t="s">
        <v>147</v>
      </c>
      <c r="I4812" s="33" t="s">
        <v>1867</v>
      </c>
      <c r="J4812" s="33" t="s">
        <v>1867</v>
      </c>
    </row>
    <row r="4813" spans="1:10" x14ac:dyDescent="0.25">
      <c r="A4813" s="22" t="s">
        <v>1585</v>
      </c>
      <c r="B4813" s="17" t="s">
        <v>1586</v>
      </c>
      <c r="C4813" s="19">
        <v>2013</v>
      </c>
      <c r="D4813" s="34" t="s">
        <v>1867</v>
      </c>
      <c r="E4813" s="34" t="s">
        <v>1867</v>
      </c>
      <c r="F4813" s="10">
        <v>1097248.8</v>
      </c>
      <c r="G4813" s="10">
        <v>526939.89999999991</v>
      </c>
      <c r="H4813" s="11" t="s">
        <v>147</v>
      </c>
      <c r="I4813" s="28">
        <v>249322.1</v>
      </c>
      <c r="J4813" s="28">
        <v>249322.1</v>
      </c>
    </row>
    <row r="4814" spans="1:10" x14ac:dyDescent="0.25">
      <c r="A4814" s="22" t="s">
        <v>1582</v>
      </c>
      <c r="B4814" s="17"/>
      <c r="C4814" s="19">
        <v>2014</v>
      </c>
      <c r="D4814" s="29" t="s">
        <v>1867</v>
      </c>
      <c r="E4814" s="29" t="s">
        <v>1867</v>
      </c>
      <c r="F4814" s="10">
        <v>378424.5</v>
      </c>
      <c r="G4814" s="10">
        <v>377387.3</v>
      </c>
      <c r="H4814" s="11" t="s">
        <v>147</v>
      </c>
      <c r="I4814" s="28">
        <v>373636.1</v>
      </c>
      <c r="J4814" s="28">
        <v>373636.1</v>
      </c>
    </row>
    <row r="4815" spans="1:10" x14ac:dyDescent="0.25">
      <c r="A4815"/>
      <c r="B4815" s="17"/>
      <c r="C4815" s="19">
        <v>2015</v>
      </c>
      <c r="D4815" s="33" t="s">
        <v>1867</v>
      </c>
      <c r="E4815" s="33" t="s">
        <v>1867</v>
      </c>
      <c r="F4815" s="10">
        <v>708012.9</v>
      </c>
      <c r="G4815" s="10">
        <v>698285.5</v>
      </c>
      <c r="H4815" s="11" t="s">
        <v>147</v>
      </c>
      <c r="I4815" s="33" t="s">
        <v>1867</v>
      </c>
      <c r="J4815" s="28">
        <v>692808.5</v>
      </c>
    </row>
    <row r="4816" spans="1:10" x14ac:dyDescent="0.25">
      <c r="A4816"/>
      <c r="B4816" s="17"/>
      <c r="C4816" s="19">
        <v>2016</v>
      </c>
      <c r="D4816" s="33" t="s">
        <v>1867</v>
      </c>
      <c r="E4816" s="10">
        <v>6077346.6999999993</v>
      </c>
      <c r="F4816" s="10">
        <v>2535783.0999999996</v>
      </c>
      <c r="G4816" s="10">
        <v>1268792.3</v>
      </c>
      <c r="H4816" s="11" t="s">
        <v>147</v>
      </c>
      <c r="I4816" s="33" t="s">
        <v>1867</v>
      </c>
      <c r="J4816" s="28">
        <v>873018.8</v>
      </c>
    </row>
    <row r="4817" spans="1:10" x14ac:dyDescent="0.25">
      <c r="A4817"/>
      <c r="B4817" s="17"/>
      <c r="C4817" s="19">
        <v>2017</v>
      </c>
      <c r="D4817" s="33" t="s">
        <v>1867</v>
      </c>
      <c r="E4817" s="33" t="s">
        <v>1867</v>
      </c>
      <c r="F4817" s="10">
        <v>3266570.8</v>
      </c>
      <c r="G4817" s="10">
        <v>1992515</v>
      </c>
      <c r="H4817" s="11" t="s">
        <v>147</v>
      </c>
      <c r="I4817" s="28">
        <v>1172247.3999999999</v>
      </c>
      <c r="J4817" s="28">
        <v>1172247.3999999999</v>
      </c>
    </row>
    <row r="4818" spans="1:10" x14ac:dyDescent="0.25">
      <c r="A4818"/>
      <c r="B4818" s="17"/>
      <c r="C4818" s="19">
        <v>2018</v>
      </c>
      <c r="D4818" s="30" t="s">
        <v>1867</v>
      </c>
      <c r="E4818" s="30" t="s">
        <v>1867</v>
      </c>
      <c r="F4818" s="10">
        <v>3449043.9</v>
      </c>
      <c r="G4818" s="10">
        <v>2145479.5</v>
      </c>
      <c r="H4818" s="11" t="s">
        <v>147</v>
      </c>
      <c r="I4818" s="28">
        <v>1464058.5</v>
      </c>
      <c r="J4818" s="28">
        <v>1464058.5</v>
      </c>
    </row>
    <row r="4819" spans="1:10" x14ac:dyDescent="0.25">
      <c r="A4819" s="21" t="s">
        <v>1587</v>
      </c>
      <c r="B4819" s="17" t="s">
        <v>1588</v>
      </c>
      <c r="C4819" s="19">
        <v>2013</v>
      </c>
      <c r="D4819" s="30" t="s">
        <v>1868</v>
      </c>
      <c r="E4819" s="34" t="s">
        <v>1867</v>
      </c>
      <c r="F4819" s="10">
        <v>110934.9</v>
      </c>
      <c r="G4819" s="10">
        <v>93707.199999999997</v>
      </c>
      <c r="H4819" s="11" t="s">
        <v>147</v>
      </c>
      <c r="I4819" s="28">
        <v>46872.2</v>
      </c>
      <c r="J4819" s="28">
        <v>46872.2</v>
      </c>
    </row>
    <row r="4820" spans="1:10" x14ac:dyDescent="0.25">
      <c r="A4820" s="21" t="s">
        <v>1589</v>
      </c>
      <c r="B4820" s="17"/>
      <c r="C4820" s="19">
        <v>2014</v>
      </c>
      <c r="D4820" s="30" t="s">
        <v>1868</v>
      </c>
      <c r="E4820" s="10">
        <v>57147.799999999996</v>
      </c>
      <c r="F4820" s="10">
        <v>63283.900000000009</v>
      </c>
      <c r="G4820" s="10">
        <v>63069.8</v>
      </c>
      <c r="H4820" s="11" t="s">
        <v>1867</v>
      </c>
      <c r="I4820" s="11" t="s">
        <v>1867</v>
      </c>
      <c r="J4820" s="28">
        <v>62365.200000000004</v>
      </c>
    </row>
    <row r="4821" spans="1:10" x14ac:dyDescent="0.25">
      <c r="A4821"/>
      <c r="B4821" s="17"/>
      <c r="C4821" s="19">
        <v>2015</v>
      </c>
      <c r="D4821" s="30" t="s">
        <v>1868</v>
      </c>
      <c r="E4821" s="30" t="s">
        <v>1868</v>
      </c>
      <c r="F4821" s="10">
        <v>164756.29999999999</v>
      </c>
      <c r="G4821" s="10">
        <v>127486.40000000001</v>
      </c>
      <c r="H4821" s="11" t="s">
        <v>147</v>
      </c>
      <c r="I4821" s="28">
        <v>107120.6</v>
      </c>
      <c r="J4821" s="28">
        <v>107120.6</v>
      </c>
    </row>
    <row r="4822" spans="1:10" x14ac:dyDescent="0.25">
      <c r="A4822"/>
      <c r="B4822" s="17"/>
      <c r="C4822" s="19">
        <v>2016</v>
      </c>
      <c r="D4822" s="30" t="s">
        <v>1868</v>
      </c>
      <c r="E4822" s="30" t="s">
        <v>1868</v>
      </c>
      <c r="F4822" s="10">
        <v>261252.4</v>
      </c>
      <c r="G4822" s="10">
        <v>207647.4</v>
      </c>
      <c r="H4822" s="11" t="s">
        <v>147</v>
      </c>
      <c r="I4822" s="28">
        <v>160654.79999999999</v>
      </c>
      <c r="J4822" s="28">
        <v>160654.79999999999</v>
      </c>
    </row>
    <row r="4823" spans="1:10" x14ac:dyDescent="0.25">
      <c r="A4823"/>
      <c r="B4823" s="17"/>
      <c r="C4823" s="19">
        <v>2017</v>
      </c>
      <c r="D4823" s="30" t="s">
        <v>1868</v>
      </c>
      <c r="E4823" s="33" t="s">
        <v>1867</v>
      </c>
      <c r="F4823" s="10">
        <v>259712.9</v>
      </c>
      <c r="G4823" s="10">
        <v>255429.7</v>
      </c>
      <c r="H4823" s="11" t="s">
        <v>147</v>
      </c>
      <c r="I4823" s="33" t="s">
        <v>1867</v>
      </c>
      <c r="J4823" s="28">
        <v>228497.6</v>
      </c>
    </row>
    <row r="4824" spans="1:10" x14ac:dyDescent="0.25">
      <c r="A4824"/>
      <c r="B4824" s="17"/>
      <c r="C4824" s="19">
        <v>2018</v>
      </c>
      <c r="D4824" s="30" t="s">
        <v>1868</v>
      </c>
      <c r="E4824" s="30" t="s">
        <v>1867</v>
      </c>
      <c r="F4824" s="30" t="s">
        <v>1867</v>
      </c>
      <c r="G4824" s="10">
        <v>333986.40000000002</v>
      </c>
      <c r="H4824" s="11" t="s">
        <v>147</v>
      </c>
      <c r="I4824" s="33" t="s">
        <v>1867</v>
      </c>
      <c r="J4824" s="28">
        <v>274189</v>
      </c>
    </row>
    <row r="4825" spans="1:10" x14ac:dyDescent="0.25">
      <c r="A4825" s="22" t="s">
        <v>1587</v>
      </c>
      <c r="B4825" s="17" t="s">
        <v>1590</v>
      </c>
      <c r="C4825" s="19">
        <v>2013</v>
      </c>
      <c r="D4825" s="30" t="s">
        <v>1868</v>
      </c>
      <c r="E4825" s="34" t="s">
        <v>1867</v>
      </c>
      <c r="F4825" s="10">
        <v>110934.9</v>
      </c>
      <c r="G4825" s="10">
        <v>93707.199999999997</v>
      </c>
      <c r="H4825" s="11" t="s">
        <v>147</v>
      </c>
      <c r="I4825" s="28">
        <v>46872.2</v>
      </c>
      <c r="J4825" s="28">
        <v>46872.2</v>
      </c>
    </row>
    <row r="4826" spans="1:10" x14ac:dyDescent="0.25">
      <c r="A4826" s="22" t="s">
        <v>1589</v>
      </c>
      <c r="B4826" s="17"/>
      <c r="C4826" s="19">
        <v>2014</v>
      </c>
      <c r="D4826" s="30" t="s">
        <v>1868</v>
      </c>
      <c r="E4826" s="10">
        <v>57147.799999999996</v>
      </c>
      <c r="F4826" s="10">
        <v>63283.900000000009</v>
      </c>
      <c r="G4826" s="10">
        <v>63069.8</v>
      </c>
      <c r="H4826" s="11" t="s">
        <v>1867</v>
      </c>
      <c r="I4826" s="11" t="s">
        <v>1867</v>
      </c>
      <c r="J4826" s="28">
        <v>62365.200000000004</v>
      </c>
    </row>
    <row r="4827" spans="1:10" x14ac:dyDescent="0.25">
      <c r="A4827"/>
      <c r="B4827" s="17"/>
      <c r="C4827" s="19">
        <v>2015</v>
      </c>
      <c r="D4827" s="30" t="s">
        <v>1868</v>
      </c>
      <c r="E4827" s="30" t="s">
        <v>1868</v>
      </c>
      <c r="F4827" s="10">
        <v>164756.29999999999</v>
      </c>
      <c r="G4827" s="10">
        <v>127486.40000000001</v>
      </c>
      <c r="H4827" s="11" t="s">
        <v>147</v>
      </c>
      <c r="I4827" s="28">
        <v>107120.6</v>
      </c>
      <c r="J4827" s="28">
        <v>107120.6</v>
      </c>
    </row>
    <row r="4828" spans="1:10" x14ac:dyDescent="0.25">
      <c r="A4828"/>
      <c r="B4828" s="17"/>
      <c r="C4828" s="19">
        <v>2016</v>
      </c>
      <c r="D4828" s="30" t="s">
        <v>1868</v>
      </c>
      <c r="E4828" s="30" t="s">
        <v>1868</v>
      </c>
      <c r="F4828" s="10">
        <v>261252.4</v>
      </c>
      <c r="G4828" s="10">
        <v>207647.4</v>
      </c>
      <c r="H4828" s="11" t="s">
        <v>147</v>
      </c>
      <c r="I4828" s="28">
        <v>160654.79999999999</v>
      </c>
      <c r="J4828" s="28">
        <v>160654.79999999999</v>
      </c>
    </row>
    <row r="4829" spans="1:10" x14ac:dyDescent="0.25">
      <c r="A4829"/>
      <c r="B4829" s="17"/>
      <c r="C4829" s="19">
        <v>2017</v>
      </c>
      <c r="D4829" s="30" t="s">
        <v>1868</v>
      </c>
      <c r="E4829" s="33" t="s">
        <v>1867</v>
      </c>
      <c r="F4829" s="10">
        <v>259712.9</v>
      </c>
      <c r="G4829" s="10">
        <v>255429.7</v>
      </c>
      <c r="H4829" s="11" t="s">
        <v>147</v>
      </c>
      <c r="I4829" s="33" t="s">
        <v>1867</v>
      </c>
      <c r="J4829" s="28">
        <v>228497.6</v>
      </c>
    </row>
    <row r="4830" spans="1:10" x14ac:dyDescent="0.25">
      <c r="A4830"/>
      <c r="B4830" s="17"/>
      <c r="C4830" s="19">
        <v>2018</v>
      </c>
      <c r="D4830" s="30" t="s">
        <v>1868</v>
      </c>
      <c r="E4830" s="30" t="s">
        <v>1867</v>
      </c>
      <c r="F4830" s="30" t="s">
        <v>1867</v>
      </c>
      <c r="G4830" s="10">
        <v>333986.40000000002</v>
      </c>
      <c r="H4830" s="11" t="s">
        <v>147</v>
      </c>
      <c r="I4830" s="33" t="s">
        <v>1867</v>
      </c>
      <c r="J4830" s="28">
        <v>274189</v>
      </c>
    </row>
    <row r="4831" spans="1:10" x14ac:dyDescent="0.25">
      <c r="A4831" s="20" t="s">
        <v>125</v>
      </c>
      <c r="B4831" s="17" t="s">
        <v>1591</v>
      </c>
      <c r="C4831" s="19">
        <v>2013</v>
      </c>
      <c r="D4831" s="30" t="s">
        <v>1868</v>
      </c>
      <c r="E4831" s="10">
        <v>14534286.700000001</v>
      </c>
      <c r="F4831" s="10">
        <v>13180302.100000001</v>
      </c>
      <c r="G4831" s="10">
        <v>6809701.2999999989</v>
      </c>
      <c r="H4831" s="28">
        <v>242962.3</v>
      </c>
      <c r="I4831" s="28">
        <v>2944535.3</v>
      </c>
      <c r="J4831" s="28">
        <v>2825224.4</v>
      </c>
    </row>
    <row r="4832" spans="1:10" x14ac:dyDescent="0.25">
      <c r="A4832"/>
      <c r="B4832" s="17"/>
      <c r="C4832" s="19">
        <v>2014</v>
      </c>
      <c r="D4832" s="30" t="s">
        <v>1868</v>
      </c>
      <c r="E4832" s="10">
        <v>15900581.6</v>
      </c>
      <c r="F4832" s="10">
        <v>7989646.2999999998</v>
      </c>
      <c r="G4832" s="10">
        <v>4524921.8</v>
      </c>
      <c r="H4832" s="28">
        <v>200249.7</v>
      </c>
      <c r="I4832" s="28">
        <v>3158034.8</v>
      </c>
      <c r="J4832" s="28">
        <v>3033663.3</v>
      </c>
    </row>
    <row r="4833" spans="1:10" x14ac:dyDescent="0.25">
      <c r="A4833"/>
      <c r="B4833" s="17"/>
      <c r="C4833" s="19">
        <v>2015</v>
      </c>
      <c r="D4833" s="30" t="s">
        <v>1868</v>
      </c>
      <c r="E4833" s="33" t="s">
        <v>1867</v>
      </c>
      <c r="F4833" s="33" t="s">
        <v>1867</v>
      </c>
      <c r="G4833" s="10">
        <v>9345398.6999999993</v>
      </c>
      <c r="H4833" s="11" t="s">
        <v>1867</v>
      </c>
      <c r="I4833" s="11" t="s">
        <v>1867</v>
      </c>
      <c r="J4833" s="28">
        <v>4335081.7</v>
      </c>
    </row>
    <row r="4834" spans="1:10" x14ac:dyDescent="0.25">
      <c r="A4834"/>
      <c r="B4834" s="17"/>
      <c r="C4834" s="19">
        <v>2016</v>
      </c>
      <c r="D4834" s="30" t="s">
        <v>1868</v>
      </c>
      <c r="E4834" s="11" t="s">
        <v>1867</v>
      </c>
      <c r="F4834" s="33" t="s">
        <v>1867</v>
      </c>
      <c r="G4834" s="10">
        <v>12316739.199999999</v>
      </c>
      <c r="H4834" s="11" t="s">
        <v>1867</v>
      </c>
      <c r="I4834" s="11" t="s">
        <v>1867</v>
      </c>
      <c r="J4834" s="28">
        <v>6247336.9000000004</v>
      </c>
    </row>
    <row r="4835" spans="1:10" x14ac:dyDescent="0.25">
      <c r="A4835"/>
      <c r="B4835" s="17"/>
      <c r="C4835" s="19">
        <v>2017</v>
      </c>
      <c r="D4835" s="30" t="s">
        <v>1868</v>
      </c>
      <c r="E4835" s="10">
        <v>15311523.199999999</v>
      </c>
      <c r="F4835" s="10">
        <v>27011188.199999999</v>
      </c>
      <c r="G4835" s="10">
        <v>16756117</v>
      </c>
      <c r="H4835" s="11" t="s">
        <v>147</v>
      </c>
      <c r="I4835" s="28">
        <v>8871984.6999999993</v>
      </c>
      <c r="J4835" s="28">
        <v>8772971</v>
      </c>
    </row>
    <row r="4836" spans="1:10" x14ac:dyDescent="0.25">
      <c r="A4836"/>
      <c r="B4836" s="17"/>
      <c r="C4836" s="19">
        <v>2018</v>
      </c>
      <c r="D4836" s="30" t="s">
        <v>1868</v>
      </c>
      <c r="E4836" s="30" t="s">
        <v>1867</v>
      </c>
      <c r="F4836" s="30" t="s">
        <v>1867</v>
      </c>
      <c r="G4836" s="10">
        <v>21324871</v>
      </c>
      <c r="H4836" s="11" t="s">
        <v>1867</v>
      </c>
      <c r="I4836" s="11" t="s">
        <v>1867</v>
      </c>
      <c r="J4836" s="28">
        <v>11488186.6</v>
      </c>
    </row>
    <row r="4837" spans="1:10" x14ac:dyDescent="0.25">
      <c r="A4837" s="21" t="s">
        <v>1592</v>
      </c>
      <c r="B4837" s="17" t="s">
        <v>1593</v>
      </c>
      <c r="C4837" s="19">
        <v>2013</v>
      </c>
      <c r="D4837" s="30" t="s">
        <v>1868</v>
      </c>
      <c r="E4837" s="10">
        <v>12546928.800000001</v>
      </c>
      <c r="F4837" s="10">
        <v>10239159.9</v>
      </c>
      <c r="G4837" s="10">
        <v>4562050.3</v>
      </c>
      <c r="H4837" s="11" t="s">
        <v>147</v>
      </c>
      <c r="I4837" s="28">
        <v>1085174.5</v>
      </c>
      <c r="J4837" s="28">
        <v>1048377.7</v>
      </c>
    </row>
    <row r="4838" spans="1:10" x14ac:dyDescent="0.25">
      <c r="A4838"/>
      <c r="B4838" s="17"/>
      <c r="C4838" s="19">
        <v>2014</v>
      </c>
      <c r="D4838" s="30" t="s">
        <v>1868</v>
      </c>
      <c r="E4838" s="29" t="s">
        <v>1867</v>
      </c>
      <c r="F4838" s="10">
        <v>4431319.4000000004</v>
      </c>
      <c r="G4838" s="10">
        <v>1842350</v>
      </c>
      <c r="H4838" s="11" t="s">
        <v>1867</v>
      </c>
      <c r="I4838" s="11" t="s">
        <v>1867</v>
      </c>
      <c r="J4838" s="28">
        <v>1086681.8999999999</v>
      </c>
    </row>
    <row r="4839" spans="1:10" x14ac:dyDescent="0.25">
      <c r="A4839"/>
      <c r="B4839" s="17"/>
      <c r="C4839" s="19">
        <v>2015</v>
      </c>
      <c r="D4839" s="30" t="s">
        <v>1868</v>
      </c>
      <c r="E4839" s="10">
        <v>7377378.5</v>
      </c>
      <c r="F4839" s="10">
        <v>13166952.5</v>
      </c>
      <c r="G4839" s="10">
        <v>5946036.2999999998</v>
      </c>
      <c r="H4839" s="11" t="s">
        <v>147</v>
      </c>
      <c r="I4839" s="28">
        <v>1666994.7</v>
      </c>
      <c r="J4839" s="28">
        <v>1633343</v>
      </c>
    </row>
    <row r="4840" spans="1:10" x14ac:dyDescent="0.25">
      <c r="A4840"/>
      <c r="B4840" s="17"/>
      <c r="C4840" s="19">
        <v>2016</v>
      </c>
      <c r="D4840" s="30" t="s">
        <v>1868</v>
      </c>
      <c r="E4840" s="10">
        <v>10446221.699999999</v>
      </c>
      <c r="F4840" s="10">
        <v>16777387.699999999</v>
      </c>
      <c r="G4840" s="10">
        <v>7803524.3999999994</v>
      </c>
      <c r="H4840" s="11" t="s">
        <v>147</v>
      </c>
      <c r="I4840" s="28">
        <v>2597215.4</v>
      </c>
      <c r="J4840" s="28">
        <v>2585076.7999999998</v>
      </c>
    </row>
    <row r="4841" spans="1:10" x14ac:dyDescent="0.25">
      <c r="A4841"/>
      <c r="B4841" s="17"/>
      <c r="C4841" s="19">
        <v>2017</v>
      </c>
      <c r="D4841" s="30" t="s">
        <v>1868</v>
      </c>
      <c r="E4841" s="10">
        <v>13464999.5</v>
      </c>
      <c r="F4841" s="10">
        <v>20369746.300000001</v>
      </c>
      <c r="G4841" s="10">
        <v>11118329.9</v>
      </c>
      <c r="H4841" s="11" t="s">
        <v>147</v>
      </c>
      <c r="I4841" s="28">
        <v>4110379.1</v>
      </c>
      <c r="J4841" s="28">
        <v>4042777.7</v>
      </c>
    </row>
    <row r="4842" spans="1:10" x14ac:dyDescent="0.25">
      <c r="A4842"/>
      <c r="B4842" s="17"/>
      <c r="C4842" s="19">
        <v>2018</v>
      </c>
      <c r="D4842" s="30" t="s">
        <v>1868</v>
      </c>
      <c r="E4842" s="10">
        <v>18173973.100000001</v>
      </c>
      <c r="F4842" s="10">
        <v>25098721.200000003</v>
      </c>
      <c r="G4842" s="10">
        <v>14267577.5</v>
      </c>
      <c r="H4842" s="11" t="s">
        <v>147</v>
      </c>
      <c r="I4842" s="28">
        <v>5841185.0999999996</v>
      </c>
      <c r="J4842" s="28">
        <v>5761932.0999999996</v>
      </c>
    </row>
    <row r="4843" spans="1:10" x14ac:dyDescent="0.25">
      <c r="A4843" s="22" t="s">
        <v>1594</v>
      </c>
      <c r="B4843" s="17" t="s">
        <v>1595</v>
      </c>
      <c r="C4843" s="19">
        <v>2013</v>
      </c>
      <c r="D4843" s="30" t="s">
        <v>1868</v>
      </c>
      <c r="E4843" s="10">
        <v>6292803.2999999998</v>
      </c>
      <c r="F4843" s="10">
        <v>8705644.5</v>
      </c>
      <c r="G4843" s="10">
        <v>3827949.1999999997</v>
      </c>
      <c r="H4843" s="11" t="s">
        <v>147</v>
      </c>
      <c r="I4843" s="28">
        <v>849940.6</v>
      </c>
      <c r="J4843" s="28">
        <v>818052.4</v>
      </c>
    </row>
    <row r="4844" spans="1:10" x14ac:dyDescent="0.25">
      <c r="A4844"/>
      <c r="B4844" s="17"/>
      <c r="C4844" s="19">
        <v>2014</v>
      </c>
      <c r="D4844" s="30" t="s">
        <v>1868</v>
      </c>
      <c r="E4844" s="29" t="s">
        <v>1867</v>
      </c>
      <c r="F4844" s="10">
        <v>3202698.4</v>
      </c>
      <c r="G4844" s="10">
        <v>1257465.6000000001</v>
      </c>
      <c r="H4844" s="11" t="s">
        <v>1867</v>
      </c>
      <c r="I4844" s="11" t="s">
        <v>1867</v>
      </c>
      <c r="J4844" s="28">
        <v>854760</v>
      </c>
    </row>
    <row r="4845" spans="1:10" x14ac:dyDescent="0.25">
      <c r="A4845"/>
      <c r="B4845" s="17"/>
      <c r="C4845" s="19">
        <v>2015</v>
      </c>
      <c r="D4845" s="30" t="s">
        <v>1868</v>
      </c>
      <c r="E4845" s="10">
        <v>4434411</v>
      </c>
      <c r="F4845" s="10">
        <v>11116161.6</v>
      </c>
      <c r="G4845" s="10">
        <v>5222123.4000000004</v>
      </c>
      <c r="H4845" s="11" t="s">
        <v>147</v>
      </c>
      <c r="I4845" s="28">
        <v>1388192.9</v>
      </c>
      <c r="J4845" s="28">
        <v>1362166.2</v>
      </c>
    </row>
    <row r="4846" spans="1:10" x14ac:dyDescent="0.25">
      <c r="A4846"/>
      <c r="B4846" s="17"/>
      <c r="C4846" s="19">
        <v>2016</v>
      </c>
      <c r="D4846" s="30" t="s">
        <v>1868</v>
      </c>
      <c r="E4846" s="10">
        <v>6246276.4000000004</v>
      </c>
      <c r="F4846" s="10">
        <v>14058051.600000001</v>
      </c>
      <c r="G4846" s="10">
        <v>6690381.0999999996</v>
      </c>
      <c r="H4846" s="11" t="s">
        <v>147</v>
      </c>
      <c r="I4846" s="28">
        <v>2186993</v>
      </c>
      <c r="J4846" s="28">
        <v>2174854.4</v>
      </c>
    </row>
    <row r="4847" spans="1:10" x14ac:dyDescent="0.25">
      <c r="A4847"/>
      <c r="B4847" s="17"/>
      <c r="C4847" s="19">
        <v>2017</v>
      </c>
      <c r="D4847" s="30" t="s">
        <v>1868</v>
      </c>
      <c r="E4847" s="10">
        <v>7564128.7999999998</v>
      </c>
      <c r="F4847" s="10">
        <v>17255947.199999999</v>
      </c>
      <c r="G4847" s="10">
        <v>9662433.5</v>
      </c>
      <c r="H4847" s="11" t="s">
        <v>147</v>
      </c>
      <c r="I4847" s="28">
        <v>3516828.3</v>
      </c>
      <c r="J4847" s="28">
        <v>3449226.9</v>
      </c>
    </row>
    <row r="4848" spans="1:10" x14ac:dyDescent="0.25">
      <c r="A4848"/>
      <c r="B4848" s="17"/>
      <c r="C4848" s="19">
        <v>2018</v>
      </c>
      <c r="D4848" s="30" t="s">
        <v>1868</v>
      </c>
      <c r="E4848" s="10">
        <v>11521449.5</v>
      </c>
      <c r="F4848" s="10">
        <v>21319808</v>
      </c>
      <c r="G4848" s="10">
        <v>12525136.899999999</v>
      </c>
      <c r="H4848" s="11" t="s">
        <v>147</v>
      </c>
      <c r="I4848" s="28">
        <v>5095074.2</v>
      </c>
      <c r="J4848" s="28">
        <v>5017497.8</v>
      </c>
    </row>
    <row r="4849" spans="1:10" x14ac:dyDescent="0.25">
      <c r="A4849" s="22" t="s">
        <v>1596</v>
      </c>
      <c r="B4849" s="17" t="s">
        <v>1597</v>
      </c>
      <c r="C4849" s="19">
        <v>2013</v>
      </c>
      <c r="D4849" s="30" t="s">
        <v>1868</v>
      </c>
      <c r="E4849" s="10">
        <v>6254125.5</v>
      </c>
      <c r="F4849" s="10">
        <v>1533515.4</v>
      </c>
      <c r="G4849" s="10">
        <v>734101.1</v>
      </c>
      <c r="H4849" s="11" t="s">
        <v>147</v>
      </c>
      <c r="I4849" s="28">
        <v>235233.9</v>
      </c>
      <c r="J4849" s="28">
        <v>230325.3</v>
      </c>
    </row>
    <row r="4850" spans="1:10" x14ac:dyDescent="0.25">
      <c r="A4850"/>
      <c r="B4850" s="17"/>
      <c r="C4850" s="19">
        <v>2014</v>
      </c>
      <c r="D4850" s="30" t="s">
        <v>1868</v>
      </c>
      <c r="E4850" s="10">
        <v>3507998.9</v>
      </c>
      <c r="F4850" s="10">
        <v>1228621</v>
      </c>
      <c r="G4850" s="10">
        <v>584884.4</v>
      </c>
      <c r="H4850" s="11" t="s">
        <v>147</v>
      </c>
      <c r="I4850" s="28">
        <v>233801.9</v>
      </c>
      <c r="J4850" s="28">
        <v>231921.9</v>
      </c>
    </row>
    <row r="4851" spans="1:10" x14ac:dyDescent="0.25">
      <c r="A4851"/>
      <c r="B4851" s="17"/>
      <c r="C4851" s="19">
        <v>2015</v>
      </c>
      <c r="D4851" s="30" t="s">
        <v>1868</v>
      </c>
      <c r="E4851" s="10">
        <v>2942967.5</v>
      </c>
      <c r="F4851" s="10">
        <v>2050790.9000000001</v>
      </c>
      <c r="G4851" s="10">
        <v>723912.89999999991</v>
      </c>
      <c r="H4851" s="11" t="s">
        <v>147</v>
      </c>
      <c r="I4851" s="28">
        <v>278801.8</v>
      </c>
      <c r="J4851" s="28">
        <v>271176.8</v>
      </c>
    </row>
    <row r="4852" spans="1:10" x14ac:dyDescent="0.25">
      <c r="A4852"/>
      <c r="B4852" s="17"/>
      <c r="C4852" s="19">
        <v>2016</v>
      </c>
      <c r="D4852" s="30" t="s">
        <v>1868</v>
      </c>
      <c r="E4852" s="10">
        <v>4199945.3</v>
      </c>
      <c r="F4852" s="10">
        <v>2719336.1</v>
      </c>
      <c r="G4852" s="10">
        <v>1113143.3</v>
      </c>
      <c r="H4852" s="11" t="s">
        <v>147</v>
      </c>
      <c r="I4852" s="28">
        <v>410222.4</v>
      </c>
      <c r="J4852" s="28">
        <v>410222.4</v>
      </c>
    </row>
    <row r="4853" spans="1:10" x14ac:dyDescent="0.25">
      <c r="A4853"/>
      <c r="B4853" s="17"/>
      <c r="C4853" s="19">
        <v>2017</v>
      </c>
      <c r="D4853" s="30" t="s">
        <v>1868</v>
      </c>
      <c r="E4853" s="10">
        <v>5900870.7000000002</v>
      </c>
      <c r="F4853" s="10">
        <v>3113799.0999999996</v>
      </c>
      <c r="G4853" s="10">
        <v>1455896.4</v>
      </c>
      <c r="H4853" s="11" t="s">
        <v>147</v>
      </c>
      <c r="I4853" s="28">
        <v>593550.80000000005</v>
      </c>
      <c r="J4853" s="28">
        <v>593550.80000000005</v>
      </c>
    </row>
    <row r="4854" spans="1:10" x14ac:dyDescent="0.25">
      <c r="A4854"/>
      <c r="B4854" s="17"/>
      <c r="C4854" s="19">
        <v>2018</v>
      </c>
      <c r="D4854" s="30" t="s">
        <v>1868</v>
      </c>
      <c r="E4854" s="10">
        <v>6652523.5999999996</v>
      </c>
      <c r="F4854" s="10">
        <v>3778913.1999999997</v>
      </c>
      <c r="G4854" s="10">
        <v>1742440.6</v>
      </c>
      <c r="H4854" s="11" t="s">
        <v>147</v>
      </c>
      <c r="I4854" s="28">
        <v>746110.9</v>
      </c>
      <c r="J4854" s="28">
        <v>744434.3</v>
      </c>
    </row>
    <row r="4855" spans="1:10" x14ac:dyDescent="0.25">
      <c r="A4855" s="21" t="s">
        <v>1598</v>
      </c>
      <c r="B4855" s="17" t="s">
        <v>1599</v>
      </c>
      <c r="C4855" s="19">
        <v>2013</v>
      </c>
      <c r="D4855" s="30" t="s">
        <v>1868</v>
      </c>
      <c r="E4855" s="10">
        <v>1987357.9000000001</v>
      </c>
      <c r="F4855" s="10">
        <v>2941142.2</v>
      </c>
      <c r="G4855" s="10">
        <v>2247651</v>
      </c>
      <c r="H4855" s="28">
        <v>242962.3</v>
      </c>
      <c r="I4855" s="28">
        <v>1859360.8</v>
      </c>
      <c r="J4855" s="28">
        <v>1776846.7</v>
      </c>
    </row>
    <row r="4856" spans="1:10" x14ac:dyDescent="0.25">
      <c r="A4856"/>
      <c r="B4856" s="17"/>
      <c r="C4856" s="19">
        <v>2014</v>
      </c>
      <c r="D4856" s="30" t="s">
        <v>1868</v>
      </c>
      <c r="E4856" s="10">
        <v>1375016.7</v>
      </c>
      <c r="F4856" s="10">
        <v>3558326.9</v>
      </c>
      <c r="G4856" s="10">
        <v>2682571.7999999998</v>
      </c>
      <c r="H4856" s="28">
        <v>198591.9</v>
      </c>
      <c r="I4856" s="28">
        <v>2024476.4</v>
      </c>
      <c r="J4856" s="28">
        <v>1946981.4</v>
      </c>
    </row>
    <row r="4857" spans="1:10" x14ac:dyDescent="0.25">
      <c r="A4857"/>
      <c r="B4857" s="17"/>
      <c r="C4857" s="19">
        <v>2015</v>
      </c>
      <c r="D4857" s="30" t="s">
        <v>1868</v>
      </c>
      <c r="E4857" s="33" t="s">
        <v>1867</v>
      </c>
      <c r="F4857" s="33" t="s">
        <v>1867</v>
      </c>
      <c r="G4857" s="10">
        <v>3399362.4000000004</v>
      </c>
      <c r="H4857" s="11" t="s">
        <v>1867</v>
      </c>
      <c r="I4857" s="11" t="s">
        <v>1867</v>
      </c>
      <c r="J4857" s="28">
        <v>2701738.7</v>
      </c>
    </row>
    <row r="4858" spans="1:10" x14ac:dyDescent="0.25">
      <c r="A4858"/>
      <c r="B4858" s="17"/>
      <c r="C4858" s="19">
        <v>2016</v>
      </c>
      <c r="D4858" s="30" t="s">
        <v>1868</v>
      </c>
      <c r="E4858" s="11" t="s">
        <v>1867</v>
      </c>
      <c r="F4858" s="33" t="s">
        <v>1867</v>
      </c>
      <c r="G4858" s="10">
        <v>4513214.8</v>
      </c>
      <c r="H4858" s="11" t="s">
        <v>1867</v>
      </c>
      <c r="I4858" s="11" t="s">
        <v>1867</v>
      </c>
      <c r="J4858" s="28">
        <v>3662260.1</v>
      </c>
    </row>
    <row r="4859" spans="1:10" x14ac:dyDescent="0.25">
      <c r="A4859"/>
      <c r="B4859" s="17"/>
      <c r="C4859" s="19">
        <v>2017</v>
      </c>
      <c r="D4859" s="30" t="s">
        <v>1868</v>
      </c>
      <c r="E4859" s="10">
        <v>1846523.7</v>
      </c>
      <c r="F4859" s="10">
        <v>6641441.8999999994</v>
      </c>
      <c r="G4859" s="10">
        <v>5637787.0999999996</v>
      </c>
      <c r="H4859" s="11" t="s">
        <v>147</v>
      </c>
      <c r="I4859" s="28">
        <v>4761605.5999999996</v>
      </c>
      <c r="J4859" s="28">
        <v>4730193.3</v>
      </c>
    </row>
    <row r="4860" spans="1:10" x14ac:dyDescent="0.25">
      <c r="A4860"/>
      <c r="B4860" s="17"/>
      <c r="C4860" s="19">
        <v>2018</v>
      </c>
      <c r="D4860" s="30" t="s">
        <v>1868</v>
      </c>
      <c r="E4860" s="30" t="s">
        <v>1867</v>
      </c>
      <c r="F4860" s="30" t="s">
        <v>1867</v>
      </c>
      <c r="G4860" s="10">
        <v>7057293.5</v>
      </c>
      <c r="H4860" s="11" t="s">
        <v>1867</v>
      </c>
      <c r="I4860" s="11" t="s">
        <v>1867</v>
      </c>
      <c r="J4860" s="28">
        <v>5726254.5</v>
      </c>
    </row>
    <row r="4861" spans="1:10" x14ac:dyDescent="0.25">
      <c r="A4861" s="22" t="s">
        <v>1598</v>
      </c>
      <c r="B4861" s="17" t="s">
        <v>1600</v>
      </c>
      <c r="C4861" s="19">
        <v>2013</v>
      </c>
      <c r="D4861" s="30" t="s">
        <v>1868</v>
      </c>
      <c r="E4861" s="10">
        <v>1987357.9000000001</v>
      </c>
      <c r="F4861" s="10">
        <v>2941142.2</v>
      </c>
      <c r="G4861" s="10">
        <v>2247651</v>
      </c>
      <c r="H4861" s="28">
        <v>242962.3</v>
      </c>
      <c r="I4861" s="28">
        <v>1859360.8</v>
      </c>
      <c r="J4861" s="28">
        <v>1776846.7</v>
      </c>
    </row>
    <row r="4862" spans="1:10" x14ac:dyDescent="0.25">
      <c r="A4862"/>
      <c r="B4862" s="17"/>
      <c r="C4862" s="19">
        <v>2014</v>
      </c>
      <c r="D4862" s="30" t="s">
        <v>1868</v>
      </c>
      <c r="E4862" s="10">
        <v>1375016.7</v>
      </c>
      <c r="F4862" s="10">
        <v>3558326.9</v>
      </c>
      <c r="G4862" s="10">
        <v>2682571.7999999998</v>
      </c>
      <c r="H4862" s="28">
        <v>198591.9</v>
      </c>
      <c r="I4862" s="28">
        <v>2024476.4</v>
      </c>
      <c r="J4862" s="28">
        <v>1946981.4</v>
      </c>
    </row>
    <row r="4863" spans="1:10" x14ac:dyDescent="0.25">
      <c r="A4863"/>
      <c r="B4863" s="17"/>
      <c r="C4863" s="19">
        <v>2015</v>
      </c>
      <c r="D4863" s="30" t="s">
        <v>1868</v>
      </c>
      <c r="E4863" s="33" t="s">
        <v>1867</v>
      </c>
      <c r="F4863" s="33" t="s">
        <v>1867</v>
      </c>
      <c r="G4863" s="10">
        <v>3399362.4000000004</v>
      </c>
      <c r="H4863" s="11" t="s">
        <v>1867</v>
      </c>
      <c r="I4863" s="11" t="s">
        <v>1867</v>
      </c>
      <c r="J4863" s="28">
        <v>2701738.7</v>
      </c>
    </row>
    <row r="4864" spans="1:10" x14ac:dyDescent="0.25">
      <c r="A4864"/>
      <c r="B4864" s="17"/>
      <c r="C4864" s="19">
        <v>2016</v>
      </c>
      <c r="D4864" s="30" t="s">
        <v>1868</v>
      </c>
      <c r="E4864" s="11" t="s">
        <v>1867</v>
      </c>
      <c r="F4864" s="33" t="s">
        <v>1867</v>
      </c>
      <c r="G4864" s="10">
        <v>4513214.8</v>
      </c>
      <c r="H4864" s="11" t="s">
        <v>1867</v>
      </c>
      <c r="I4864" s="11" t="s">
        <v>1867</v>
      </c>
      <c r="J4864" s="28">
        <v>3662260.1</v>
      </c>
    </row>
    <row r="4865" spans="1:10" x14ac:dyDescent="0.25">
      <c r="A4865"/>
      <c r="B4865" s="17"/>
      <c r="C4865" s="19">
        <v>2017</v>
      </c>
      <c r="D4865" s="30" t="s">
        <v>1868</v>
      </c>
      <c r="E4865" s="10">
        <v>1846523.7</v>
      </c>
      <c r="F4865" s="10">
        <v>6641441.8999999994</v>
      </c>
      <c r="G4865" s="10">
        <v>5637787.0999999996</v>
      </c>
      <c r="H4865" s="11" t="s">
        <v>147</v>
      </c>
      <c r="I4865" s="28">
        <v>4761605.5999999996</v>
      </c>
      <c r="J4865" s="28">
        <v>4730193.3</v>
      </c>
    </row>
    <row r="4866" spans="1:10" x14ac:dyDescent="0.25">
      <c r="A4866"/>
      <c r="B4866" s="17"/>
      <c r="C4866" s="19">
        <v>2018</v>
      </c>
      <c r="D4866" s="30" t="s">
        <v>1868</v>
      </c>
      <c r="E4866" s="30" t="s">
        <v>1867</v>
      </c>
      <c r="F4866" s="30" t="s">
        <v>1867</v>
      </c>
      <c r="G4866" s="10">
        <v>7057293.5</v>
      </c>
      <c r="H4866" s="11" t="s">
        <v>1867</v>
      </c>
      <c r="I4866" s="11" t="s">
        <v>1867</v>
      </c>
      <c r="J4866" s="28">
        <v>5726254.5</v>
      </c>
    </row>
    <row r="4867" spans="1:10" x14ac:dyDescent="0.25">
      <c r="A4867" s="20" t="s">
        <v>126</v>
      </c>
      <c r="B4867" s="17" t="s">
        <v>1601</v>
      </c>
      <c r="C4867" s="19">
        <v>2013</v>
      </c>
      <c r="D4867" s="30" t="s">
        <v>1868</v>
      </c>
      <c r="E4867" s="34" t="s">
        <v>1867</v>
      </c>
      <c r="F4867" s="10">
        <v>1893989.6</v>
      </c>
      <c r="G4867" s="10">
        <v>1588229.9</v>
      </c>
      <c r="H4867" s="11" t="s">
        <v>147</v>
      </c>
      <c r="I4867" s="11" t="s">
        <v>1867</v>
      </c>
      <c r="J4867" s="28">
        <v>1217703.8</v>
      </c>
    </row>
    <row r="4868" spans="1:10" x14ac:dyDescent="0.25">
      <c r="A4868"/>
      <c r="B4868" s="17"/>
      <c r="C4868" s="19">
        <v>2014</v>
      </c>
      <c r="D4868" s="30" t="s">
        <v>1868</v>
      </c>
      <c r="E4868" s="10">
        <v>519350.19999999995</v>
      </c>
      <c r="F4868" s="10">
        <v>1877870.2999999998</v>
      </c>
      <c r="G4868" s="10">
        <v>1687220.9</v>
      </c>
      <c r="H4868" s="11" t="s">
        <v>1867</v>
      </c>
      <c r="I4868" s="11" t="s">
        <v>1867</v>
      </c>
      <c r="J4868" s="28">
        <v>1360213.2</v>
      </c>
    </row>
    <row r="4869" spans="1:10" x14ac:dyDescent="0.25">
      <c r="A4869"/>
      <c r="B4869" s="17"/>
      <c r="C4869" s="19">
        <v>2015</v>
      </c>
      <c r="D4869" s="30" t="s">
        <v>1868</v>
      </c>
      <c r="E4869" s="33" t="s">
        <v>1867</v>
      </c>
      <c r="F4869" s="10">
        <v>2583170.3000000003</v>
      </c>
      <c r="G4869" s="10">
        <v>2410969.7999999998</v>
      </c>
      <c r="H4869" s="11" t="s">
        <v>147</v>
      </c>
      <c r="I4869" s="33" t="s">
        <v>1867</v>
      </c>
      <c r="J4869" s="28">
        <v>2044537.5</v>
      </c>
    </row>
    <row r="4870" spans="1:10" x14ac:dyDescent="0.25">
      <c r="A4870"/>
      <c r="B4870" s="17"/>
      <c r="C4870" s="19">
        <v>2016</v>
      </c>
      <c r="D4870" s="30" t="s">
        <v>1868</v>
      </c>
      <c r="E4870" s="10">
        <v>708366.9</v>
      </c>
      <c r="F4870" s="33" t="s">
        <v>1867</v>
      </c>
      <c r="G4870" s="10">
        <v>3476842.1</v>
      </c>
      <c r="H4870" s="11" t="s">
        <v>147</v>
      </c>
      <c r="I4870" s="11" t="s">
        <v>1867</v>
      </c>
      <c r="J4870" s="28">
        <v>2946619.5</v>
      </c>
    </row>
    <row r="4871" spans="1:10" x14ac:dyDescent="0.25">
      <c r="A4871"/>
      <c r="B4871" s="17"/>
      <c r="C4871" s="19">
        <v>2017</v>
      </c>
      <c r="D4871" s="30" t="s">
        <v>1868</v>
      </c>
      <c r="E4871" s="10">
        <v>903308</v>
      </c>
      <c r="F4871" s="10">
        <v>5603571.5</v>
      </c>
      <c r="G4871" s="10">
        <v>5091954.6000000006</v>
      </c>
      <c r="H4871" s="11" t="s">
        <v>147</v>
      </c>
      <c r="I4871" s="28">
        <v>4467298</v>
      </c>
      <c r="J4871" s="28">
        <v>4443059.9000000004</v>
      </c>
    </row>
    <row r="4872" spans="1:10" x14ac:dyDescent="0.25">
      <c r="A4872"/>
      <c r="B4872" s="17"/>
      <c r="C4872" s="19">
        <v>2018</v>
      </c>
      <c r="D4872" s="30" t="s">
        <v>1868</v>
      </c>
      <c r="E4872" s="10">
        <v>1375648.1</v>
      </c>
      <c r="F4872" s="10">
        <v>7383381.6000000006</v>
      </c>
      <c r="G4872" s="10">
        <v>6739871.4000000004</v>
      </c>
      <c r="H4872" s="11" t="s">
        <v>147</v>
      </c>
      <c r="I4872" s="28">
        <v>6044309.4000000004</v>
      </c>
      <c r="J4872" s="28">
        <v>6004503.7000000002</v>
      </c>
    </row>
    <row r="4873" spans="1:10" x14ac:dyDescent="0.25">
      <c r="A4873" s="21" t="s">
        <v>1602</v>
      </c>
      <c r="B4873" s="17" t="s">
        <v>1603</v>
      </c>
      <c r="C4873" s="19">
        <v>2013</v>
      </c>
      <c r="D4873" s="30" t="s">
        <v>1868</v>
      </c>
      <c r="E4873" s="34" t="s">
        <v>1867</v>
      </c>
      <c r="F4873" s="10">
        <v>421575.7</v>
      </c>
      <c r="G4873" s="10">
        <v>382346.5</v>
      </c>
      <c r="H4873" s="11" t="s">
        <v>147</v>
      </c>
      <c r="I4873" s="28">
        <v>318341.5</v>
      </c>
      <c r="J4873" s="28">
        <v>316382</v>
      </c>
    </row>
    <row r="4874" spans="1:10" x14ac:dyDescent="0.25">
      <c r="A4874"/>
      <c r="B4874" s="17"/>
      <c r="C4874" s="19">
        <v>2014</v>
      </c>
      <c r="D4874" s="30" t="s">
        <v>1868</v>
      </c>
      <c r="E4874" s="30" t="s">
        <v>1868</v>
      </c>
      <c r="F4874" s="10">
        <v>520710.8</v>
      </c>
      <c r="G4874" s="10">
        <v>487231.7</v>
      </c>
      <c r="H4874" s="11" t="s">
        <v>147</v>
      </c>
      <c r="I4874" s="28">
        <v>404369.8</v>
      </c>
      <c r="J4874" s="28">
        <v>398259.5</v>
      </c>
    </row>
    <row r="4875" spans="1:10" x14ac:dyDescent="0.25">
      <c r="A4875"/>
      <c r="B4875" s="17"/>
      <c r="C4875" s="19">
        <v>2015</v>
      </c>
      <c r="D4875" s="30" t="s">
        <v>1868</v>
      </c>
      <c r="E4875" s="30" t="s">
        <v>1868</v>
      </c>
      <c r="F4875" s="10">
        <v>740857.5</v>
      </c>
      <c r="G4875" s="10">
        <v>716190.4</v>
      </c>
      <c r="H4875" s="11" t="s">
        <v>147</v>
      </c>
      <c r="I4875" s="28">
        <v>560452.9</v>
      </c>
      <c r="J4875" s="28">
        <v>555577.80000000005</v>
      </c>
    </row>
    <row r="4876" spans="1:10" x14ac:dyDescent="0.25">
      <c r="A4876"/>
      <c r="B4876" s="17"/>
      <c r="C4876" s="19">
        <v>2016</v>
      </c>
      <c r="D4876" s="30" t="s">
        <v>1868</v>
      </c>
      <c r="E4876" s="30" t="s">
        <v>1868</v>
      </c>
      <c r="F4876" s="10">
        <v>1123036.1000000001</v>
      </c>
      <c r="G4876" s="10">
        <v>1089956.0999999999</v>
      </c>
      <c r="H4876" s="11" t="s">
        <v>147</v>
      </c>
      <c r="I4876" s="28">
        <v>959662.4</v>
      </c>
      <c r="J4876" s="28">
        <v>957848.2</v>
      </c>
    </row>
    <row r="4877" spans="1:10" x14ac:dyDescent="0.25">
      <c r="A4877"/>
      <c r="B4877" s="17"/>
      <c r="C4877" s="19">
        <v>2017</v>
      </c>
      <c r="D4877" s="30" t="s">
        <v>1868</v>
      </c>
      <c r="E4877" s="30" t="s">
        <v>1868</v>
      </c>
      <c r="F4877" s="10">
        <v>1741250.4</v>
      </c>
      <c r="G4877" s="10">
        <v>1644874.6</v>
      </c>
      <c r="H4877" s="11" t="s">
        <v>147</v>
      </c>
      <c r="I4877" s="28">
        <v>1529545.2</v>
      </c>
      <c r="J4877" s="28">
        <v>1514670.8</v>
      </c>
    </row>
    <row r="4878" spans="1:10" x14ac:dyDescent="0.25">
      <c r="A4878"/>
      <c r="B4878" s="17"/>
      <c r="C4878" s="19">
        <v>2018</v>
      </c>
      <c r="D4878" s="30" t="s">
        <v>1868</v>
      </c>
      <c r="E4878" s="30" t="s">
        <v>1867</v>
      </c>
      <c r="F4878" s="10">
        <v>2429874</v>
      </c>
      <c r="G4878" s="10">
        <v>2301521.0999999996</v>
      </c>
      <c r="H4878" s="11" t="s">
        <v>147</v>
      </c>
      <c r="I4878" s="30" t="s">
        <v>1867</v>
      </c>
      <c r="J4878" s="28">
        <v>2159522.7999999998</v>
      </c>
    </row>
    <row r="4879" spans="1:10" x14ac:dyDescent="0.25">
      <c r="A4879" s="22" t="s">
        <v>1602</v>
      </c>
      <c r="B4879" s="17" t="s">
        <v>1604</v>
      </c>
      <c r="C4879" s="19">
        <v>2013</v>
      </c>
      <c r="D4879" s="30" t="s">
        <v>1868</v>
      </c>
      <c r="E4879" s="34" t="s">
        <v>1867</v>
      </c>
      <c r="F4879" s="10">
        <v>421575.7</v>
      </c>
      <c r="G4879" s="10">
        <v>382346.5</v>
      </c>
      <c r="H4879" s="11" t="s">
        <v>147</v>
      </c>
      <c r="I4879" s="28">
        <v>318341.5</v>
      </c>
      <c r="J4879" s="28">
        <v>316382</v>
      </c>
    </row>
    <row r="4880" spans="1:10" x14ac:dyDescent="0.25">
      <c r="A4880"/>
      <c r="B4880" s="17"/>
      <c r="C4880" s="19">
        <v>2014</v>
      </c>
      <c r="D4880" s="30" t="s">
        <v>1868</v>
      </c>
      <c r="E4880" s="30" t="s">
        <v>1868</v>
      </c>
      <c r="F4880" s="10">
        <v>520710.8</v>
      </c>
      <c r="G4880" s="10">
        <v>487231.7</v>
      </c>
      <c r="H4880" s="11" t="s">
        <v>147</v>
      </c>
      <c r="I4880" s="28">
        <v>404369.8</v>
      </c>
      <c r="J4880" s="28">
        <v>398259.5</v>
      </c>
    </row>
    <row r="4881" spans="1:10" x14ac:dyDescent="0.25">
      <c r="A4881"/>
      <c r="B4881" s="17"/>
      <c r="C4881" s="19">
        <v>2015</v>
      </c>
      <c r="D4881" s="30" t="s">
        <v>1868</v>
      </c>
      <c r="E4881" s="30" t="s">
        <v>1868</v>
      </c>
      <c r="F4881" s="10">
        <v>740857.5</v>
      </c>
      <c r="G4881" s="10">
        <v>716190.4</v>
      </c>
      <c r="H4881" s="11" t="s">
        <v>147</v>
      </c>
      <c r="I4881" s="28">
        <v>560452.9</v>
      </c>
      <c r="J4881" s="28">
        <v>555577.80000000005</v>
      </c>
    </row>
    <row r="4882" spans="1:10" x14ac:dyDescent="0.25">
      <c r="A4882"/>
      <c r="B4882" s="17"/>
      <c r="C4882" s="19">
        <v>2016</v>
      </c>
      <c r="D4882" s="30" t="s">
        <v>1868</v>
      </c>
      <c r="E4882" s="30" t="s">
        <v>1868</v>
      </c>
      <c r="F4882" s="10">
        <v>1123036.1000000001</v>
      </c>
      <c r="G4882" s="10">
        <v>1089956.0999999999</v>
      </c>
      <c r="H4882" s="11" t="s">
        <v>147</v>
      </c>
      <c r="I4882" s="28">
        <v>959662.4</v>
      </c>
      <c r="J4882" s="28">
        <v>957848.2</v>
      </c>
    </row>
    <row r="4883" spans="1:10" x14ac:dyDescent="0.25">
      <c r="A4883"/>
      <c r="B4883" s="17"/>
      <c r="C4883" s="19">
        <v>2017</v>
      </c>
      <c r="D4883" s="30" t="s">
        <v>1868</v>
      </c>
      <c r="E4883" s="30" t="s">
        <v>1868</v>
      </c>
      <c r="F4883" s="10">
        <v>1741250.4</v>
      </c>
      <c r="G4883" s="10">
        <v>1644874.6</v>
      </c>
      <c r="H4883" s="11" t="s">
        <v>147</v>
      </c>
      <c r="I4883" s="28">
        <v>1529545.2</v>
      </c>
      <c r="J4883" s="28">
        <v>1514670.8</v>
      </c>
    </row>
    <row r="4884" spans="1:10" x14ac:dyDescent="0.25">
      <c r="A4884"/>
      <c r="B4884" s="17"/>
      <c r="C4884" s="19">
        <v>2018</v>
      </c>
      <c r="D4884" s="30" t="s">
        <v>1868</v>
      </c>
      <c r="E4884" s="30" t="s">
        <v>1867</v>
      </c>
      <c r="F4884" s="10">
        <v>2429874</v>
      </c>
      <c r="G4884" s="10">
        <v>2301521.0999999996</v>
      </c>
      <c r="H4884" s="11" t="s">
        <v>147</v>
      </c>
      <c r="I4884" s="30" t="s">
        <v>1867</v>
      </c>
      <c r="J4884" s="28">
        <v>2159522.7999999998</v>
      </c>
    </row>
    <row r="4885" spans="1:10" x14ac:dyDescent="0.25">
      <c r="A4885" s="21" t="s">
        <v>1605</v>
      </c>
      <c r="B4885" s="17" t="s">
        <v>1606</v>
      </c>
      <c r="C4885" s="19">
        <v>2013</v>
      </c>
      <c r="D4885" s="30" t="s">
        <v>1868</v>
      </c>
      <c r="E4885" s="34" t="s">
        <v>1867</v>
      </c>
      <c r="F4885" s="10">
        <v>417905.60000000003</v>
      </c>
      <c r="G4885" s="10">
        <v>391995.4</v>
      </c>
      <c r="H4885" s="11" t="s">
        <v>147</v>
      </c>
      <c r="I4885" s="28">
        <v>375202.4</v>
      </c>
      <c r="J4885" s="28">
        <v>369572.2</v>
      </c>
    </row>
    <row r="4886" spans="1:10" x14ac:dyDescent="0.25">
      <c r="A4886"/>
      <c r="B4886" s="17"/>
      <c r="C4886" s="19">
        <v>2014</v>
      </c>
      <c r="D4886" s="30" t="s">
        <v>1868</v>
      </c>
      <c r="E4886" s="29" t="s">
        <v>1867</v>
      </c>
      <c r="F4886" s="10">
        <v>377243</v>
      </c>
      <c r="G4886" s="10">
        <v>357402.1</v>
      </c>
      <c r="H4886" s="11" t="s">
        <v>147</v>
      </c>
      <c r="I4886" s="29" t="s">
        <v>1867</v>
      </c>
      <c r="J4886" s="28">
        <v>336605</v>
      </c>
    </row>
    <row r="4887" spans="1:10" x14ac:dyDescent="0.25">
      <c r="A4887"/>
      <c r="B4887" s="17"/>
      <c r="C4887" s="19">
        <v>2015</v>
      </c>
      <c r="D4887" s="30" t="s">
        <v>1868</v>
      </c>
      <c r="E4887" s="33" t="s">
        <v>1867</v>
      </c>
      <c r="F4887" s="10">
        <v>552468.5</v>
      </c>
      <c r="G4887" s="10">
        <v>545507.30000000005</v>
      </c>
      <c r="H4887" s="11" t="s">
        <v>147</v>
      </c>
      <c r="I4887" s="33" t="s">
        <v>1867</v>
      </c>
      <c r="J4887" s="28">
        <v>522228</v>
      </c>
    </row>
    <row r="4888" spans="1:10" x14ac:dyDescent="0.25">
      <c r="A4888"/>
      <c r="B4888" s="17"/>
      <c r="C4888" s="19">
        <v>2016</v>
      </c>
      <c r="D4888" s="30" t="s">
        <v>1868</v>
      </c>
      <c r="E4888" s="30" t="s">
        <v>1868</v>
      </c>
      <c r="F4888" s="10">
        <v>584376.30000000005</v>
      </c>
      <c r="G4888" s="10">
        <v>575540.6</v>
      </c>
      <c r="H4888" s="11" t="s">
        <v>147</v>
      </c>
      <c r="I4888" s="33" t="s">
        <v>1867</v>
      </c>
      <c r="J4888" s="28">
        <v>535525.69999999995</v>
      </c>
    </row>
    <row r="4889" spans="1:10" x14ac:dyDescent="0.25">
      <c r="A4889"/>
      <c r="B4889" s="17"/>
      <c r="C4889" s="19">
        <v>2017</v>
      </c>
      <c r="D4889" s="30" t="s">
        <v>1868</v>
      </c>
      <c r="E4889" s="33" t="s">
        <v>1867</v>
      </c>
      <c r="F4889" s="10">
        <v>845372.5</v>
      </c>
      <c r="G4889" s="10">
        <v>833507.60000000009</v>
      </c>
      <c r="H4889" s="11" t="s">
        <v>147</v>
      </c>
      <c r="I4889" s="33" t="s">
        <v>1867</v>
      </c>
      <c r="J4889" s="28">
        <v>784885.3</v>
      </c>
    </row>
    <row r="4890" spans="1:10" x14ac:dyDescent="0.25">
      <c r="A4890"/>
      <c r="B4890" s="17"/>
      <c r="C4890" s="19">
        <v>2018</v>
      </c>
      <c r="D4890" s="30" t="s">
        <v>1868</v>
      </c>
      <c r="E4890" s="30" t="s">
        <v>1867</v>
      </c>
      <c r="F4890" s="10">
        <v>1024278.4</v>
      </c>
      <c r="G4890" s="10">
        <v>1009465</v>
      </c>
      <c r="H4890" s="11" t="s">
        <v>147</v>
      </c>
      <c r="I4890" s="30" t="s">
        <v>1867</v>
      </c>
      <c r="J4890" s="28">
        <v>982398.4</v>
      </c>
    </row>
    <row r="4891" spans="1:10" x14ac:dyDescent="0.25">
      <c r="A4891" s="22" t="s">
        <v>1605</v>
      </c>
      <c r="B4891" s="17" t="s">
        <v>1607</v>
      </c>
      <c r="C4891" s="19">
        <v>2013</v>
      </c>
      <c r="D4891" s="30" t="s">
        <v>1868</v>
      </c>
      <c r="E4891" s="34" t="s">
        <v>1867</v>
      </c>
      <c r="F4891" s="10">
        <v>417905.60000000003</v>
      </c>
      <c r="G4891" s="10">
        <v>391995.4</v>
      </c>
      <c r="H4891" s="11" t="s">
        <v>147</v>
      </c>
      <c r="I4891" s="28">
        <v>375202.4</v>
      </c>
      <c r="J4891" s="28">
        <v>369572.2</v>
      </c>
    </row>
    <row r="4892" spans="1:10" x14ac:dyDescent="0.25">
      <c r="A4892"/>
      <c r="B4892" s="17"/>
      <c r="C4892" s="19">
        <v>2014</v>
      </c>
      <c r="D4892" s="30" t="s">
        <v>1868</v>
      </c>
      <c r="E4892" s="29" t="s">
        <v>1867</v>
      </c>
      <c r="F4892" s="10">
        <v>377243</v>
      </c>
      <c r="G4892" s="10">
        <v>357402.1</v>
      </c>
      <c r="H4892" s="11" t="s">
        <v>147</v>
      </c>
      <c r="I4892" s="29" t="s">
        <v>1867</v>
      </c>
      <c r="J4892" s="28">
        <v>336605</v>
      </c>
    </row>
    <row r="4893" spans="1:10" x14ac:dyDescent="0.25">
      <c r="A4893"/>
      <c r="B4893" s="17"/>
      <c r="C4893" s="19">
        <v>2015</v>
      </c>
      <c r="D4893" s="30" t="s">
        <v>1868</v>
      </c>
      <c r="E4893" s="33" t="s">
        <v>1867</v>
      </c>
      <c r="F4893" s="10">
        <v>552468.5</v>
      </c>
      <c r="G4893" s="10">
        <v>545507.30000000005</v>
      </c>
      <c r="H4893" s="11" t="s">
        <v>147</v>
      </c>
      <c r="I4893" s="33" t="s">
        <v>1867</v>
      </c>
      <c r="J4893" s="28">
        <v>522228</v>
      </c>
    </row>
    <row r="4894" spans="1:10" x14ac:dyDescent="0.25">
      <c r="A4894"/>
      <c r="B4894" s="17"/>
      <c r="C4894" s="19">
        <v>2016</v>
      </c>
      <c r="D4894" s="30" t="s">
        <v>1868</v>
      </c>
      <c r="E4894" s="30" t="s">
        <v>1868</v>
      </c>
      <c r="F4894" s="10">
        <v>584376.30000000005</v>
      </c>
      <c r="G4894" s="10">
        <v>575540.6</v>
      </c>
      <c r="H4894" s="11" t="s">
        <v>147</v>
      </c>
      <c r="I4894" s="33" t="s">
        <v>1867</v>
      </c>
      <c r="J4894" s="28">
        <v>535525.69999999995</v>
      </c>
    </row>
    <row r="4895" spans="1:10" x14ac:dyDescent="0.25">
      <c r="A4895"/>
      <c r="B4895" s="17"/>
      <c r="C4895" s="19">
        <v>2017</v>
      </c>
      <c r="D4895" s="30" t="s">
        <v>1868</v>
      </c>
      <c r="E4895" s="33" t="s">
        <v>1867</v>
      </c>
      <c r="F4895" s="10">
        <v>845372.5</v>
      </c>
      <c r="G4895" s="10">
        <v>833507.60000000009</v>
      </c>
      <c r="H4895" s="11" t="s">
        <v>147</v>
      </c>
      <c r="I4895" s="33" t="s">
        <v>1867</v>
      </c>
      <c r="J4895" s="28">
        <v>784885.3</v>
      </c>
    </row>
    <row r="4896" spans="1:10" x14ac:dyDescent="0.25">
      <c r="A4896"/>
      <c r="B4896" s="17"/>
      <c r="C4896" s="19">
        <v>2018</v>
      </c>
      <c r="D4896" s="30" t="s">
        <v>1868</v>
      </c>
      <c r="E4896" s="30" t="s">
        <v>1867</v>
      </c>
      <c r="F4896" s="10">
        <v>1024278.4</v>
      </c>
      <c r="G4896" s="10">
        <v>1009465</v>
      </c>
      <c r="H4896" s="11" t="s">
        <v>147</v>
      </c>
      <c r="I4896" s="30" t="s">
        <v>1867</v>
      </c>
      <c r="J4896" s="28">
        <v>982398.4</v>
      </c>
    </row>
    <row r="4897" spans="1:10" x14ac:dyDescent="0.25">
      <c r="A4897" s="21" t="s">
        <v>1608</v>
      </c>
      <c r="B4897" s="17" t="s">
        <v>1609</v>
      </c>
      <c r="C4897" s="19">
        <v>2013</v>
      </c>
      <c r="D4897" s="30" t="s">
        <v>1868</v>
      </c>
      <c r="E4897" s="34" t="s">
        <v>1867</v>
      </c>
      <c r="F4897" s="10">
        <v>437304.3</v>
      </c>
      <c r="G4897" s="10">
        <v>388856.9</v>
      </c>
      <c r="H4897" s="11" t="s">
        <v>147</v>
      </c>
      <c r="I4897" s="28">
        <v>328627.8</v>
      </c>
      <c r="J4897" s="28">
        <v>327827</v>
      </c>
    </row>
    <row r="4898" spans="1:10" x14ac:dyDescent="0.25">
      <c r="A4898"/>
      <c r="B4898" s="17"/>
      <c r="C4898" s="19">
        <v>2014</v>
      </c>
      <c r="D4898" s="30" t="s">
        <v>1868</v>
      </c>
      <c r="E4898" s="29" t="s">
        <v>1867</v>
      </c>
      <c r="F4898" s="10">
        <v>504526.39999999997</v>
      </c>
      <c r="G4898" s="10">
        <v>472707.6</v>
      </c>
      <c r="H4898" s="11" t="s">
        <v>147</v>
      </c>
      <c r="I4898" s="29" t="s">
        <v>1867</v>
      </c>
      <c r="J4898" s="28">
        <v>387359.7</v>
      </c>
    </row>
    <row r="4899" spans="1:10" x14ac:dyDescent="0.25">
      <c r="A4899"/>
      <c r="B4899" s="17"/>
      <c r="C4899" s="19">
        <v>2015</v>
      </c>
      <c r="D4899" s="30" t="s">
        <v>1868</v>
      </c>
      <c r="E4899" s="30" t="s">
        <v>1868</v>
      </c>
      <c r="F4899" s="10">
        <v>667199.9</v>
      </c>
      <c r="G4899" s="10">
        <v>627656.5</v>
      </c>
      <c r="H4899" s="11" t="s">
        <v>147</v>
      </c>
      <c r="I4899" s="28">
        <v>540802.80000000005</v>
      </c>
      <c r="J4899" s="28">
        <v>540126.1</v>
      </c>
    </row>
    <row r="4900" spans="1:10" x14ac:dyDescent="0.25">
      <c r="A4900"/>
      <c r="B4900" s="17"/>
      <c r="C4900" s="19">
        <v>2016</v>
      </c>
      <c r="D4900" s="30" t="s">
        <v>1868</v>
      </c>
      <c r="E4900" s="10">
        <v>10747.5</v>
      </c>
      <c r="F4900" s="10">
        <v>920763.3</v>
      </c>
      <c r="G4900" s="10">
        <v>885007.5</v>
      </c>
      <c r="H4900" s="11" t="s">
        <v>147</v>
      </c>
      <c r="I4900" s="33" t="s">
        <v>1867</v>
      </c>
      <c r="J4900" s="28">
        <v>773638.1</v>
      </c>
    </row>
    <row r="4901" spans="1:10" x14ac:dyDescent="0.25">
      <c r="A4901"/>
      <c r="B4901" s="17"/>
      <c r="C4901" s="19">
        <v>2017</v>
      </c>
      <c r="D4901" s="30" t="s">
        <v>1868</v>
      </c>
      <c r="E4901" s="33" t="s">
        <v>1867</v>
      </c>
      <c r="F4901" s="10">
        <v>1271203.3</v>
      </c>
      <c r="G4901" s="10">
        <v>1231013.3</v>
      </c>
      <c r="H4901" s="11" t="s">
        <v>147</v>
      </c>
      <c r="I4901" s="33" t="s">
        <v>1867</v>
      </c>
      <c r="J4901" s="28">
        <v>1063326.5</v>
      </c>
    </row>
    <row r="4902" spans="1:10" x14ac:dyDescent="0.25">
      <c r="A4902"/>
      <c r="B4902" s="17"/>
      <c r="C4902" s="19">
        <v>2018</v>
      </c>
      <c r="D4902" s="30" t="s">
        <v>1868</v>
      </c>
      <c r="E4902" s="30" t="s">
        <v>1867</v>
      </c>
      <c r="F4902" s="10">
        <v>1636666.5</v>
      </c>
      <c r="G4902" s="10">
        <v>1573245.9000000001</v>
      </c>
      <c r="H4902" s="11" t="s">
        <v>147</v>
      </c>
      <c r="I4902" s="30" t="s">
        <v>1867</v>
      </c>
      <c r="J4902" s="28">
        <v>1394280.3</v>
      </c>
    </row>
    <row r="4903" spans="1:10" x14ac:dyDescent="0.25">
      <c r="A4903" s="22" t="s">
        <v>1608</v>
      </c>
      <c r="B4903" s="17" t="s">
        <v>1610</v>
      </c>
      <c r="C4903" s="19">
        <v>2013</v>
      </c>
      <c r="D4903" s="30" t="s">
        <v>1868</v>
      </c>
      <c r="E4903" s="34" t="s">
        <v>1867</v>
      </c>
      <c r="F4903" s="10">
        <v>437304.3</v>
      </c>
      <c r="G4903" s="10">
        <v>388856.9</v>
      </c>
      <c r="H4903" s="11" t="s">
        <v>147</v>
      </c>
      <c r="I4903" s="28">
        <v>328627.8</v>
      </c>
      <c r="J4903" s="28">
        <v>327827</v>
      </c>
    </row>
    <row r="4904" spans="1:10" x14ac:dyDescent="0.25">
      <c r="A4904"/>
      <c r="B4904" s="17"/>
      <c r="C4904" s="19">
        <v>2014</v>
      </c>
      <c r="D4904" s="30" t="s">
        <v>1868</v>
      </c>
      <c r="E4904" s="29" t="s">
        <v>1867</v>
      </c>
      <c r="F4904" s="10">
        <v>504526.39999999997</v>
      </c>
      <c r="G4904" s="10">
        <v>472707.6</v>
      </c>
      <c r="H4904" s="11" t="s">
        <v>147</v>
      </c>
      <c r="I4904" s="29" t="s">
        <v>1867</v>
      </c>
      <c r="J4904" s="28">
        <v>387359.7</v>
      </c>
    </row>
    <row r="4905" spans="1:10" x14ac:dyDescent="0.25">
      <c r="A4905"/>
      <c r="B4905" s="17"/>
      <c r="C4905" s="19">
        <v>2015</v>
      </c>
      <c r="D4905" s="30" t="s">
        <v>1868</v>
      </c>
      <c r="E4905" s="30" t="s">
        <v>1868</v>
      </c>
      <c r="F4905" s="10">
        <v>667199.9</v>
      </c>
      <c r="G4905" s="10">
        <v>627656.5</v>
      </c>
      <c r="H4905" s="11" t="s">
        <v>147</v>
      </c>
      <c r="I4905" s="28">
        <v>540802.80000000005</v>
      </c>
      <c r="J4905" s="28">
        <v>540126.1</v>
      </c>
    </row>
    <row r="4906" spans="1:10" x14ac:dyDescent="0.25">
      <c r="A4906"/>
      <c r="B4906" s="17"/>
      <c r="C4906" s="19">
        <v>2016</v>
      </c>
      <c r="D4906" s="30" t="s">
        <v>1868</v>
      </c>
      <c r="E4906" s="10">
        <v>10747.5</v>
      </c>
      <c r="F4906" s="10">
        <v>920763.3</v>
      </c>
      <c r="G4906" s="10">
        <v>885007.5</v>
      </c>
      <c r="H4906" s="11" t="s">
        <v>147</v>
      </c>
      <c r="I4906" s="33" t="s">
        <v>1867</v>
      </c>
      <c r="J4906" s="28">
        <v>773638.1</v>
      </c>
    </row>
    <row r="4907" spans="1:10" x14ac:dyDescent="0.25">
      <c r="A4907"/>
      <c r="B4907" s="17"/>
      <c r="C4907" s="19">
        <v>2017</v>
      </c>
      <c r="D4907" s="30" t="s">
        <v>1868</v>
      </c>
      <c r="E4907" s="33" t="s">
        <v>1867</v>
      </c>
      <c r="F4907" s="10">
        <v>1271203.3</v>
      </c>
      <c r="G4907" s="10">
        <v>1231013.3</v>
      </c>
      <c r="H4907" s="11" t="s">
        <v>147</v>
      </c>
      <c r="I4907" s="33" t="s">
        <v>1867</v>
      </c>
      <c r="J4907" s="28">
        <v>1063326.5</v>
      </c>
    </row>
    <row r="4908" spans="1:10" x14ac:dyDescent="0.25">
      <c r="A4908"/>
      <c r="B4908" s="17"/>
      <c r="C4908" s="19">
        <v>2018</v>
      </c>
      <c r="D4908" s="30" t="s">
        <v>1868</v>
      </c>
      <c r="E4908" s="30" t="s">
        <v>1867</v>
      </c>
      <c r="F4908" s="10">
        <v>1636666.5</v>
      </c>
      <c r="G4908" s="10">
        <v>1573245.9000000001</v>
      </c>
      <c r="H4908" s="11" t="s">
        <v>147</v>
      </c>
      <c r="I4908" s="30" t="s">
        <v>1867</v>
      </c>
      <c r="J4908" s="28">
        <v>1394280.3</v>
      </c>
    </row>
    <row r="4909" spans="1:10" x14ac:dyDescent="0.25">
      <c r="A4909" s="21" t="s">
        <v>1611</v>
      </c>
      <c r="B4909" s="17" t="s">
        <v>1612</v>
      </c>
      <c r="C4909" s="19">
        <v>2013</v>
      </c>
      <c r="D4909" s="30" t="s">
        <v>1868</v>
      </c>
      <c r="E4909" s="10">
        <v>256349.4</v>
      </c>
      <c r="F4909" s="10">
        <v>617204</v>
      </c>
      <c r="G4909" s="10">
        <v>425031.1</v>
      </c>
      <c r="H4909" s="11" t="s">
        <v>147</v>
      </c>
      <c r="I4909" s="28">
        <v>206201.1</v>
      </c>
      <c r="J4909" s="28">
        <v>203922.6</v>
      </c>
    </row>
    <row r="4910" spans="1:10" x14ac:dyDescent="0.25">
      <c r="A4910"/>
      <c r="B4910" s="17"/>
      <c r="C4910" s="19">
        <v>2014</v>
      </c>
      <c r="D4910" s="30" t="s">
        <v>1868</v>
      </c>
      <c r="E4910" s="29" t="s">
        <v>1867</v>
      </c>
      <c r="F4910" s="10">
        <v>475390.1</v>
      </c>
      <c r="G4910" s="10">
        <v>369879.5</v>
      </c>
      <c r="H4910" s="11" t="s">
        <v>1867</v>
      </c>
      <c r="I4910" s="11" t="s">
        <v>1867</v>
      </c>
      <c r="J4910" s="28">
        <v>237989</v>
      </c>
    </row>
    <row r="4911" spans="1:10" x14ac:dyDescent="0.25">
      <c r="A4911"/>
      <c r="B4911" s="17"/>
      <c r="C4911" s="19">
        <v>2015</v>
      </c>
      <c r="D4911" s="30" t="s">
        <v>1868</v>
      </c>
      <c r="E4911" s="10">
        <v>712195.8</v>
      </c>
      <c r="F4911" s="10">
        <v>622644.4</v>
      </c>
      <c r="G4911" s="10">
        <v>521615.6</v>
      </c>
      <c r="H4911" s="11" t="s">
        <v>147</v>
      </c>
      <c r="I4911" s="28">
        <v>438686.7</v>
      </c>
      <c r="J4911" s="28">
        <v>426605.6</v>
      </c>
    </row>
    <row r="4912" spans="1:10" x14ac:dyDescent="0.25">
      <c r="A4912"/>
      <c r="B4912" s="17"/>
      <c r="C4912" s="19">
        <v>2016</v>
      </c>
      <c r="D4912" s="30" t="s">
        <v>1868</v>
      </c>
      <c r="E4912" s="10">
        <v>697619.39999999991</v>
      </c>
      <c r="F4912" s="10">
        <v>1198593.3</v>
      </c>
      <c r="G4912" s="10">
        <v>926337.9</v>
      </c>
      <c r="H4912" s="11" t="s">
        <v>147</v>
      </c>
      <c r="I4912" s="28">
        <v>681656</v>
      </c>
      <c r="J4912" s="28">
        <v>679607.5</v>
      </c>
    </row>
    <row r="4913" spans="1:10" x14ac:dyDescent="0.25">
      <c r="A4913"/>
      <c r="B4913" s="17"/>
      <c r="C4913" s="19">
        <v>2017</v>
      </c>
      <c r="D4913" s="30" t="s">
        <v>1868</v>
      </c>
      <c r="E4913" s="10">
        <v>872135</v>
      </c>
      <c r="F4913" s="10">
        <v>1745745.3</v>
      </c>
      <c r="G4913" s="10">
        <v>1382559.1</v>
      </c>
      <c r="H4913" s="11" t="s">
        <v>147</v>
      </c>
      <c r="I4913" s="28">
        <v>1085782.5</v>
      </c>
      <c r="J4913" s="28">
        <v>1080177.3</v>
      </c>
    </row>
    <row r="4914" spans="1:10" x14ac:dyDescent="0.25">
      <c r="A4914"/>
      <c r="B4914" s="17"/>
      <c r="C4914" s="19">
        <v>2018</v>
      </c>
      <c r="D4914" s="30" t="s">
        <v>1868</v>
      </c>
      <c r="E4914" s="10">
        <v>1290585.8999999999</v>
      </c>
      <c r="F4914" s="10">
        <v>2292562.7000000002</v>
      </c>
      <c r="G4914" s="10">
        <v>1855639.4</v>
      </c>
      <c r="H4914" s="11" t="s">
        <v>147</v>
      </c>
      <c r="I4914" s="28">
        <v>1476714.6</v>
      </c>
      <c r="J4914" s="28">
        <v>1468302.2</v>
      </c>
    </row>
    <row r="4915" spans="1:10" x14ac:dyDescent="0.25">
      <c r="A4915" s="22" t="s">
        <v>1611</v>
      </c>
      <c r="B4915" s="17" t="s">
        <v>1613</v>
      </c>
      <c r="C4915" s="19">
        <v>2013</v>
      </c>
      <c r="D4915" s="30" t="s">
        <v>1868</v>
      </c>
      <c r="E4915" s="10">
        <v>256349.4</v>
      </c>
      <c r="F4915" s="10">
        <v>617204</v>
      </c>
      <c r="G4915" s="10">
        <v>425031.1</v>
      </c>
      <c r="H4915" s="11" t="s">
        <v>147</v>
      </c>
      <c r="I4915" s="28">
        <v>206201.1</v>
      </c>
      <c r="J4915" s="28">
        <v>203922.6</v>
      </c>
    </row>
    <row r="4916" spans="1:10" x14ac:dyDescent="0.25">
      <c r="A4916"/>
      <c r="B4916" s="17"/>
      <c r="C4916" s="19">
        <v>2014</v>
      </c>
      <c r="D4916" s="30" t="s">
        <v>1868</v>
      </c>
      <c r="E4916" s="29" t="s">
        <v>1867</v>
      </c>
      <c r="F4916" s="10">
        <v>475390.1</v>
      </c>
      <c r="G4916" s="10">
        <v>369879.5</v>
      </c>
      <c r="H4916" s="11" t="s">
        <v>1867</v>
      </c>
      <c r="I4916" s="11" t="s">
        <v>1867</v>
      </c>
      <c r="J4916" s="28">
        <v>237989</v>
      </c>
    </row>
    <row r="4917" spans="1:10" x14ac:dyDescent="0.25">
      <c r="A4917"/>
      <c r="B4917" s="17"/>
      <c r="C4917" s="19">
        <v>2015</v>
      </c>
      <c r="D4917" s="30" t="s">
        <v>1868</v>
      </c>
      <c r="E4917" s="10">
        <v>712195.8</v>
      </c>
      <c r="F4917" s="10">
        <v>622644.4</v>
      </c>
      <c r="G4917" s="10">
        <v>521615.6</v>
      </c>
      <c r="H4917" s="11" t="s">
        <v>147</v>
      </c>
      <c r="I4917" s="28">
        <v>438686.7</v>
      </c>
      <c r="J4917" s="28">
        <v>426605.6</v>
      </c>
    </row>
    <row r="4918" spans="1:10" x14ac:dyDescent="0.25">
      <c r="A4918"/>
      <c r="B4918" s="17"/>
      <c r="C4918" s="19">
        <v>2016</v>
      </c>
      <c r="D4918" s="30" t="s">
        <v>1868</v>
      </c>
      <c r="E4918" s="10">
        <v>697619.39999999991</v>
      </c>
      <c r="F4918" s="10">
        <v>1198593.3</v>
      </c>
      <c r="G4918" s="10">
        <v>926337.9</v>
      </c>
      <c r="H4918" s="11" t="s">
        <v>147</v>
      </c>
      <c r="I4918" s="28">
        <v>681656</v>
      </c>
      <c r="J4918" s="28">
        <v>679607.5</v>
      </c>
    </row>
    <row r="4919" spans="1:10" x14ac:dyDescent="0.25">
      <c r="A4919"/>
      <c r="B4919" s="17"/>
      <c r="C4919" s="19">
        <v>2017</v>
      </c>
      <c r="D4919" s="30" t="s">
        <v>1868</v>
      </c>
      <c r="E4919" s="10">
        <v>872135</v>
      </c>
      <c r="F4919" s="10">
        <v>1745745.3</v>
      </c>
      <c r="G4919" s="10">
        <v>1382559.1</v>
      </c>
      <c r="H4919" s="11" t="s">
        <v>147</v>
      </c>
      <c r="I4919" s="28">
        <v>1085782.5</v>
      </c>
      <c r="J4919" s="28">
        <v>1080177.3</v>
      </c>
    </row>
    <row r="4920" spans="1:10" x14ac:dyDescent="0.25">
      <c r="A4920"/>
      <c r="B4920" s="17"/>
      <c r="C4920" s="19">
        <v>2018</v>
      </c>
      <c r="D4920" s="30" t="s">
        <v>1868</v>
      </c>
      <c r="E4920" s="10">
        <v>1290585.8999999999</v>
      </c>
      <c r="F4920" s="10">
        <v>2292562.7000000002</v>
      </c>
      <c r="G4920" s="10">
        <v>1855639.4</v>
      </c>
      <c r="H4920" s="11" t="s">
        <v>147</v>
      </c>
      <c r="I4920" s="28">
        <v>1476714.6</v>
      </c>
      <c r="J4920" s="28">
        <v>1468302.2</v>
      </c>
    </row>
    <row r="4921" spans="1:10" x14ac:dyDescent="0.25">
      <c r="A4921" s="20" t="s">
        <v>127</v>
      </c>
      <c r="B4921" s="17" t="s">
        <v>1614</v>
      </c>
      <c r="C4921" s="19">
        <v>2013</v>
      </c>
      <c r="D4921" s="30" t="s">
        <v>1868</v>
      </c>
      <c r="E4921" s="34" t="s">
        <v>1867</v>
      </c>
      <c r="F4921" s="10">
        <v>236148.19999999998</v>
      </c>
      <c r="G4921" s="10">
        <v>195970</v>
      </c>
      <c r="H4921" s="11" t="s">
        <v>147</v>
      </c>
      <c r="I4921" s="28">
        <v>163744.79999999999</v>
      </c>
      <c r="J4921" s="28">
        <v>157557.20000000001</v>
      </c>
    </row>
    <row r="4922" spans="1:10" x14ac:dyDescent="0.25">
      <c r="A4922"/>
      <c r="B4922" s="17"/>
      <c r="C4922" s="19">
        <v>2014</v>
      </c>
      <c r="D4922" s="30" t="s">
        <v>1868</v>
      </c>
      <c r="E4922" s="29" t="s">
        <v>1867</v>
      </c>
      <c r="F4922" s="10">
        <v>231868.5</v>
      </c>
      <c r="G4922" s="10">
        <v>197465.9</v>
      </c>
      <c r="H4922" s="11" t="s">
        <v>147</v>
      </c>
      <c r="I4922" s="29" t="s">
        <v>1867</v>
      </c>
      <c r="J4922" s="28">
        <v>162420.9</v>
      </c>
    </row>
    <row r="4923" spans="1:10" x14ac:dyDescent="0.25">
      <c r="A4923"/>
      <c r="B4923" s="17"/>
      <c r="C4923" s="19">
        <v>2015</v>
      </c>
      <c r="D4923" s="30" t="s">
        <v>1868</v>
      </c>
      <c r="E4923" s="33" t="s">
        <v>1867</v>
      </c>
      <c r="F4923" s="10">
        <v>286091.80000000005</v>
      </c>
      <c r="G4923" s="10">
        <v>247989</v>
      </c>
      <c r="H4923" s="11" t="s">
        <v>147</v>
      </c>
      <c r="I4923" s="33" t="s">
        <v>1867</v>
      </c>
      <c r="J4923" s="28">
        <v>212638.9</v>
      </c>
    </row>
    <row r="4924" spans="1:10" x14ac:dyDescent="0.25">
      <c r="A4924"/>
      <c r="B4924" s="17"/>
      <c r="C4924" s="19">
        <v>2016</v>
      </c>
      <c r="D4924" s="30" t="s">
        <v>1868</v>
      </c>
      <c r="E4924" s="10">
        <v>18463.900000000001</v>
      </c>
      <c r="F4924" s="10">
        <v>378941.30000000005</v>
      </c>
      <c r="G4924" s="10">
        <v>342787.3</v>
      </c>
      <c r="H4924" s="11" t="s">
        <v>147</v>
      </c>
      <c r="I4924" s="28">
        <v>311847.90000000002</v>
      </c>
      <c r="J4924" s="28">
        <v>306756.3</v>
      </c>
    </row>
    <row r="4925" spans="1:10" x14ac:dyDescent="0.25">
      <c r="A4925"/>
      <c r="B4925" s="17"/>
      <c r="C4925" s="19">
        <v>2017</v>
      </c>
      <c r="D4925" s="30" t="s">
        <v>1868</v>
      </c>
      <c r="E4925" s="33" t="s">
        <v>1867</v>
      </c>
      <c r="F4925" s="10">
        <v>506128</v>
      </c>
      <c r="G4925" s="10">
        <v>480776.7</v>
      </c>
      <c r="H4925" s="11" t="s">
        <v>147</v>
      </c>
      <c r="I4925" s="33" t="s">
        <v>1867</v>
      </c>
      <c r="J4925" s="28">
        <v>438724.5</v>
      </c>
    </row>
    <row r="4926" spans="1:10" x14ac:dyDescent="0.25">
      <c r="A4926"/>
      <c r="B4926" s="17"/>
      <c r="C4926" s="19">
        <v>2018</v>
      </c>
      <c r="D4926" s="30" t="s">
        <v>1868</v>
      </c>
      <c r="E4926" s="30" t="s">
        <v>1867</v>
      </c>
      <c r="F4926" s="30" t="s">
        <v>1867</v>
      </c>
      <c r="G4926" s="10">
        <v>604838.80000000005</v>
      </c>
      <c r="H4926" s="11" t="s">
        <v>147</v>
      </c>
      <c r="I4926" s="11" t="s">
        <v>1867</v>
      </c>
      <c r="J4926" s="28">
        <v>558109.5</v>
      </c>
    </row>
    <row r="4927" spans="1:10" x14ac:dyDescent="0.25">
      <c r="A4927" s="20" t="s">
        <v>127</v>
      </c>
      <c r="B4927" s="17" t="s">
        <v>1615</v>
      </c>
      <c r="C4927" s="19">
        <v>2013</v>
      </c>
      <c r="D4927" s="30" t="s">
        <v>1868</v>
      </c>
      <c r="E4927" s="34" t="s">
        <v>1867</v>
      </c>
      <c r="F4927" s="10">
        <v>236148.19999999998</v>
      </c>
      <c r="G4927" s="10">
        <v>195970</v>
      </c>
      <c r="H4927" s="11" t="s">
        <v>147</v>
      </c>
      <c r="I4927" s="28">
        <v>163744.79999999999</v>
      </c>
      <c r="J4927" s="28">
        <v>157557.20000000001</v>
      </c>
    </row>
    <row r="4928" spans="1:10" x14ac:dyDescent="0.25">
      <c r="A4928"/>
      <c r="B4928" s="17"/>
      <c r="C4928" s="19">
        <v>2014</v>
      </c>
      <c r="D4928" s="30" t="s">
        <v>1868</v>
      </c>
      <c r="E4928" s="29" t="s">
        <v>1867</v>
      </c>
      <c r="F4928" s="10">
        <v>231868.5</v>
      </c>
      <c r="G4928" s="10">
        <v>197465.9</v>
      </c>
      <c r="H4928" s="11" t="s">
        <v>147</v>
      </c>
      <c r="I4928" s="29" t="s">
        <v>1867</v>
      </c>
      <c r="J4928" s="28">
        <v>162420.9</v>
      </c>
    </row>
    <row r="4929" spans="1:10" x14ac:dyDescent="0.25">
      <c r="A4929"/>
      <c r="B4929" s="17"/>
      <c r="C4929" s="19">
        <v>2015</v>
      </c>
      <c r="D4929" s="30" t="s">
        <v>1868</v>
      </c>
      <c r="E4929" s="33" t="s">
        <v>1867</v>
      </c>
      <c r="F4929" s="10">
        <v>286091.80000000005</v>
      </c>
      <c r="G4929" s="10">
        <v>247989</v>
      </c>
      <c r="H4929" s="11" t="s">
        <v>147</v>
      </c>
      <c r="I4929" s="33" t="s">
        <v>1867</v>
      </c>
      <c r="J4929" s="28">
        <v>212638.9</v>
      </c>
    </row>
    <row r="4930" spans="1:10" x14ac:dyDescent="0.25">
      <c r="A4930"/>
      <c r="B4930" s="17"/>
      <c r="C4930" s="19">
        <v>2016</v>
      </c>
      <c r="D4930" s="30" t="s">
        <v>1868</v>
      </c>
      <c r="E4930" s="10">
        <v>18463.900000000001</v>
      </c>
      <c r="F4930" s="10">
        <v>378941.30000000005</v>
      </c>
      <c r="G4930" s="10">
        <v>342787.3</v>
      </c>
      <c r="H4930" s="11" t="s">
        <v>147</v>
      </c>
      <c r="I4930" s="28">
        <v>311847.90000000002</v>
      </c>
      <c r="J4930" s="28">
        <v>306756.3</v>
      </c>
    </row>
    <row r="4931" spans="1:10" x14ac:dyDescent="0.25">
      <c r="A4931"/>
      <c r="B4931" s="17"/>
      <c r="C4931" s="19">
        <v>2017</v>
      </c>
      <c r="D4931" s="30" t="s">
        <v>1868</v>
      </c>
      <c r="E4931" s="33" t="s">
        <v>1867</v>
      </c>
      <c r="F4931" s="10">
        <v>506128</v>
      </c>
      <c r="G4931" s="10">
        <v>480776.7</v>
      </c>
      <c r="H4931" s="11" t="s">
        <v>147</v>
      </c>
      <c r="I4931" s="33" t="s">
        <v>1867</v>
      </c>
      <c r="J4931" s="28">
        <v>438724.5</v>
      </c>
    </row>
    <row r="4932" spans="1:10" x14ac:dyDescent="0.25">
      <c r="A4932"/>
      <c r="B4932" s="17"/>
      <c r="C4932" s="19">
        <v>2018</v>
      </c>
      <c r="D4932" s="30" t="s">
        <v>1868</v>
      </c>
      <c r="E4932" s="30" t="s">
        <v>1867</v>
      </c>
      <c r="F4932" s="30" t="s">
        <v>1867</v>
      </c>
      <c r="G4932" s="10">
        <v>604838.80000000005</v>
      </c>
      <c r="H4932" s="11" t="s">
        <v>147</v>
      </c>
      <c r="I4932" s="11" t="s">
        <v>1867</v>
      </c>
      <c r="J4932" s="28">
        <v>558109.5</v>
      </c>
    </row>
    <row r="4933" spans="1:10" x14ac:dyDescent="0.25">
      <c r="A4933" s="22" t="s">
        <v>127</v>
      </c>
      <c r="B4933" s="17" t="s">
        <v>1616</v>
      </c>
      <c r="C4933" s="19">
        <v>2013</v>
      </c>
      <c r="D4933" s="30" t="s">
        <v>1868</v>
      </c>
      <c r="E4933" s="34" t="s">
        <v>1867</v>
      </c>
      <c r="F4933" s="10">
        <v>236148.19999999998</v>
      </c>
      <c r="G4933" s="10">
        <v>195970</v>
      </c>
      <c r="H4933" s="11" t="s">
        <v>147</v>
      </c>
      <c r="I4933" s="28">
        <v>163744.79999999999</v>
      </c>
      <c r="J4933" s="28">
        <v>157557.20000000001</v>
      </c>
    </row>
    <row r="4934" spans="1:10" x14ac:dyDescent="0.25">
      <c r="A4934"/>
      <c r="B4934" s="17"/>
      <c r="C4934" s="19">
        <v>2014</v>
      </c>
      <c r="D4934" s="30" t="s">
        <v>1868</v>
      </c>
      <c r="E4934" s="29" t="s">
        <v>1867</v>
      </c>
      <c r="F4934" s="10">
        <v>231868.5</v>
      </c>
      <c r="G4934" s="10">
        <v>197465.9</v>
      </c>
      <c r="H4934" s="11" t="s">
        <v>147</v>
      </c>
      <c r="I4934" s="29" t="s">
        <v>1867</v>
      </c>
      <c r="J4934" s="28">
        <v>162420.9</v>
      </c>
    </row>
    <row r="4935" spans="1:10" x14ac:dyDescent="0.25">
      <c r="A4935"/>
      <c r="B4935" s="17"/>
      <c r="C4935" s="19">
        <v>2015</v>
      </c>
      <c r="D4935" s="30" t="s">
        <v>1868</v>
      </c>
      <c r="E4935" s="33" t="s">
        <v>1867</v>
      </c>
      <c r="F4935" s="10">
        <v>286091.80000000005</v>
      </c>
      <c r="G4935" s="10">
        <v>247989</v>
      </c>
      <c r="H4935" s="11" t="s">
        <v>147</v>
      </c>
      <c r="I4935" s="33" t="s">
        <v>1867</v>
      </c>
      <c r="J4935" s="28">
        <v>212638.9</v>
      </c>
    </row>
    <row r="4936" spans="1:10" x14ac:dyDescent="0.25">
      <c r="A4936"/>
      <c r="B4936" s="17"/>
      <c r="C4936" s="19">
        <v>2016</v>
      </c>
      <c r="D4936" s="30" t="s">
        <v>1868</v>
      </c>
      <c r="E4936" s="10">
        <v>18463.900000000001</v>
      </c>
      <c r="F4936" s="10">
        <v>378941.30000000005</v>
      </c>
      <c r="G4936" s="10">
        <v>342787.3</v>
      </c>
      <c r="H4936" s="11" t="s">
        <v>147</v>
      </c>
      <c r="I4936" s="28">
        <v>311847.90000000002</v>
      </c>
      <c r="J4936" s="28">
        <v>306756.3</v>
      </c>
    </row>
    <row r="4937" spans="1:10" x14ac:dyDescent="0.25">
      <c r="A4937"/>
      <c r="B4937" s="17"/>
      <c r="C4937" s="19">
        <v>2017</v>
      </c>
      <c r="D4937" s="30" t="s">
        <v>1868</v>
      </c>
      <c r="E4937" s="33" t="s">
        <v>1867</v>
      </c>
      <c r="F4937" s="10">
        <v>506128</v>
      </c>
      <c r="G4937" s="10">
        <v>480776.7</v>
      </c>
      <c r="H4937" s="11" t="s">
        <v>147</v>
      </c>
      <c r="I4937" s="33" t="s">
        <v>1867</v>
      </c>
      <c r="J4937" s="28">
        <v>438724.5</v>
      </c>
    </row>
    <row r="4938" spans="1:10" x14ac:dyDescent="0.25">
      <c r="A4938"/>
      <c r="B4938" s="17"/>
      <c r="C4938" s="19">
        <v>2018</v>
      </c>
      <c r="D4938" s="30" t="s">
        <v>1868</v>
      </c>
      <c r="E4938" s="30" t="s">
        <v>1867</v>
      </c>
      <c r="F4938" s="30" t="s">
        <v>1867</v>
      </c>
      <c r="G4938" s="10">
        <v>604838.80000000005</v>
      </c>
      <c r="H4938" s="11" t="s">
        <v>147</v>
      </c>
      <c r="I4938" s="11" t="s">
        <v>1867</v>
      </c>
      <c r="J4938" s="28">
        <v>558109.5</v>
      </c>
    </row>
    <row r="4939" spans="1:10" x14ac:dyDescent="0.25">
      <c r="A4939" s="18" t="s">
        <v>1617</v>
      </c>
      <c r="B4939" s="17" t="s">
        <v>25</v>
      </c>
      <c r="C4939" s="19">
        <v>2013</v>
      </c>
      <c r="D4939" s="34" t="s">
        <v>1867</v>
      </c>
      <c r="E4939" s="10">
        <v>21203272.100000001</v>
      </c>
      <c r="F4939" s="10">
        <v>16053980</v>
      </c>
      <c r="G4939" s="10">
        <v>7784329.5999999996</v>
      </c>
      <c r="H4939" s="34" t="s">
        <v>1867</v>
      </c>
      <c r="I4939" s="28">
        <v>3594565.9</v>
      </c>
      <c r="J4939" s="28">
        <v>3384819</v>
      </c>
    </row>
    <row r="4940" spans="1:10" x14ac:dyDescent="0.25">
      <c r="A4940"/>
      <c r="B4940" s="17"/>
      <c r="C4940" s="19">
        <v>2014</v>
      </c>
      <c r="D4940" s="10">
        <v>2015661</v>
      </c>
      <c r="E4940" s="10">
        <v>21179123.100000001</v>
      </c>
      <c r="F4940" s="10">
        <v>16530691.199999999</v>
      </c>
      <c r="G4940" s="10">
        <v>8556955.6999999993</v>
      </c>
      <c r="H4940" s="28">
        <v>32363.3</v>
      </c>
      <c r="I4940" s="28">
        <v>4330637.5</v>
      </c>
      <c r="J4940" s="28">
        <v>3924471.5</v>
      </c>
    </row>
    <row r="4941" spans="1:10" x14ac:dyDescent="0.25">
      <c r="A4941"/>
      <c r="B4941" s="17"/>
      <c r="C4941" s="19">
        <v>2015</v>
      </c>
      <c r="D4941" s="33" t="s">
        <v>1867</v>
      </c>
      <c r="E4941" s="10">
        <v>22186317.099999998</v>
      </c>
      <c r="F4941" s="10">
        <v>20852901.100000001</v>
      </c>
      <c r="G4941" s="10">
        <v>10733774.1</v>
      </c>
      <c r="H4941" s="33" t="s">
        <v>1867</v>
      </c>
      <c r="I4941" s="28">
        <v>6261072.1999999993</v>
      </c>
      <c r="J4941" s="28">
        <v>5995190.5</v>
      </c>
    </row>
    <row r="4942" spans="1:10" x14ac:dyDescent="0.25">
      <c r="A4942"/>
      <c r="B4942" s="17"/>
      <c r="C4942" s="19">
        <v>2016</v>
      </c>
      <c r="D4942" s="33" t="s">
        <v>1867</v>
      </c>
      <c r="E4942" s="10">
        <v>27768694.300000001</v>
      </c>
      <c r="F4942" s="10">
        <v>30073565.300000001</v>
      </c>
      <c r="G4942" s="10">
        <v>16531035.6</v>
      </c>
      <c r="H4942" s="33" t="s">
        <v>1867</v>
      </c>
      <c r="I4942" s="28">
        <v>9279967.3000000007</v>
      </c>
      <c r="J4942" s="28">
        <v>8897942.6999999993</v>
      </c>
    </row>
    <row r="4943" spans="1:10" x14ac:dyDescent="0.25">
      <c r="A4943"/>
      <c r="B4943" s="17"/>
      <c r="C4943" s="19">
        <v>2017</v>
      </c>
      <c r="D4943" s="33" t="s">
        <v>1867</v>
      </c>
      <c r="E4943" s="10">
        <v>36478423.599999994</v>
      </c>
      <c r="F4943" s="10">
        <v>39409505.299999997</v>
      </c>
      <c r="G4943" s="10">
        <v>22917994.399999999</v>
      </c>
      <c r="H4943" s="33" t="s">
        <v>1867</v>
      </c>
      <c r="I4943" s="28">
        <v>13451053.300000001</v>
      </c>
      <c r="J4943" s="28">
        <v>12780144</v>
      </c>
    </row>
    <row r="4944" spans="1:10" x14ac:dyDescent="0.25">
      <c r="A4944"/>
      <c r="B4944" s="17"/>
      <c r="C4944" s="19">
        <v>2018</v>
      </c>
      <c r="D4944" s="30" t="s">
        <v>1867</v>
      </c>
      <c r="E4944" s="10">
        <v>43923034.899999999</v>
      </c>
      <c r="F4944" s="10">
        <v>49919215.200000003</v>
      </c>
      <c r="G4944" s="10">
        <v>30048141.400000002</v>
      </c>
      <c r="H4944" s="30" t="s">
        <v>1867</v>
      </c>
      <c r="I4944" s="28">
        <v>18199441.199999999</v>
      </c>
      <c r="J4944" s="28">
        <v>17333739.100000001</v>
      </c>
    </row>
    <row r="4945" spans="1:10" x14ac:dyDescent="0.25">
      <c r="A4945" s="20" t="s">
        <v>128</v>
      </c>
      <c r="B4945" s="17" t="s">
        <v>1618</v>
      </c>
      <c r="C4945" s="19">
        <v>2013</v>
      </c>
      <c r="D4945" s="34" t="s">
        <v>1867</v>
      </c>
      <c r="E4945" s="10">
        <v>3672145.4000000032</v>
      </c>
      <c r="F4945" s="34" t="s">
        <v>1867</v>
      </c>
      <c r="G4945" s="10">
        <v>2428330.399999999</v>
      </c>
      <c r="H4945" s="11" t="s">
        <v>1867</v>
      </c>
      <c r="I4945" s="11" t="s">
        <v>1867</v>
      </c>
      <c r="J4945" s="28">
        <v>1196083.3999999999</v>
      </c>
    </row>
    <row r="4946" spans="1:10" x14ac:dyDescent="0.25">
      <c r="A4946"/>
      <c r="B4946" s="17"/>
      <c r="C4946" s="19">
        <v>2014</v>
      </c>
      <c r="D4946" s="30" t="s">
        <v>1868</v>
      </c>
      <c r="E4946" s="29" t="s">
        <v>1867</v>
      </c>
      <c r="F4946" s="10">
        <v>5009544.4000000004</v>
      </c>
      <c r="G4946" s="10">
        <v>2825739.7</v>
      </c>
      <c r="H4946" s="11" t="s">
        <v>1867</v>
      </c>
      <c r="I4946" s="11" t="s">
        <v>1867</v>
      </c>
      <c r="J4946" s="28">
        <v>1297726.3999999999</v>
      </c>
    </row>
    <row r="4947" spans="1:10" x14ac:dyDescent="0.25">
      <c r="A4947"/>
      <c r="B4947" s="17"/>
      <c r="C4947" s="19">
        <v>2015</v>
      </c>
      <c r="D4947" s="33" t="s">
        <v>1867</v>
      </c>
      <c r="E4947" s="33" t="s">
        <v>1867</v>
      </c>
      <c r="F4947" s="10">
        <v>5821730.5999999996</v>
      </c>
      <c r="G4947" s="10">
        <v>3480595.5</v>
      </c>
      <c r="H4947" s="11" t="s">
        <v>147</v>
      </c>
      <c r="I4947" s="28">
        <v>2212738.9</v>
      </c>
      <c r="J4947" s="28">
        <v>2163334.2000000002</v>
      </c>
    </row>
    <row r="4948" spans="1:10" x14ac:dyDescent="0.25">
      <c r="A4948"/>
      <c r="B4948" s="17"/>
      <c r="C4948" s="19">
        <v>2016</v>
      </c>
      <c r="D4948" s="33" t="s">
        <v>1867</v>
      </c>
      <c r="E4948" s="10">
        <v>5219546.8</v>
      </c>
      <c r="F4948" s="10">
        <v>8913278</v>
      </c>
      <c r="G4948" s="10">
        <v>5485799.0999999996</v>
      </c>
      <c r="H4948" s="11" t="s">
        <v>147</v>
      </c>
      <c r="I4948" s="28">
        <v>3132779.5</v>
      </c>
      <c r="J4948" s="28">
        <v>3087275.7</v>
      </c>
    </row>
    <row r="4949" spans="1:10" x14ac:dyDescent="0.25">
      <c r="A4949"/>
      <c r="B4949" s="17"/>
      <c r="C4949" s="19">
        <v>2017</v>
      </c>
      <c r="D4949" s="30" t="s">
        <v>1868</v>
      </c>
      <c r="E4949" s="10">
        <v>8007647.0999999996</v>
      </c>
      <c r="F4949" s="10">
        <v>11932139.1</v>
      </c>
      <c r="G4949" s="10">
        <v>7899568.3000000007</v>
      </c>
      <c r="H4949" s="11" t="s">
        <v>147</v>
      </c>
      <c r="I4949" s="28">
        <v>4473283</v>
      </c>
      <c r="J4949" s="28">
        <v>4403923.4000000004</v>
      </c>
    </row>
    <row r="4950" spans="1:10" x14ac:dyDescent="0.25">
      <c r="A4950"/>
      <c r="B4950" s="17"/>
      <c r="C4950" s="19">
        <v>2018</v>
      </c>
      <c r="D4950" s="30" t="s">
        <v>1867</v>
      </c>
      <c r="E4950" s="10">
        <v>7955683.2000000002</v>
      </c>
      <c r="F4950" s="30" t="s">
        <v>1867</v>
      </c>
      <c r="G4950" s="10">
        <v>9995775.6999999993</v>
      </c>
      <c r="H4950" s="11" t="s">
        <v>1867</v>
      </c>
      <c r="I4950" s="11" t="s">
        <v>1867</v>
      </c>
      <c r="J4950" s="28">
        <v>5900828.7999999998</v>
      </c>
    </row>
    <row r="4951" spans="1:10" x14ac:dyDescent="0.25">
      <c r="A4951" s="21" t="s">
        <v>1619</v>
      </c>
      <c r="B4951" s="17" t="s">
        <v>1620</v>
      </c>
      <c r="C4951" s="19">
        <v>2013</v>
      </c>
      <c r="D4951" s="30" t="s">
        <v>1868</v>
      </c>
      <c r="E4951" s="34" t="s">
        <v>1867</v>
      </c>
      <c r="F4951" s="34" t="s">
        <v>1867</v>
      </c>
      <c r="G4951" s="10">
        <v>713767.2</v>
      </c>
      <c r="H4951" s="11" t="s">
        <v>1867</v>
      </c>
      <c r="I4951" s="11" t="s">
        <v>1867</v>
      </c>
      <c r="J4951" s="28">
        <v>515274.5</v>
      </c>
    </row>
    <row r="4952" spans="1:10" x14ac:dyDescent="0.25">
      <c r="A4952"/>
      <c r="B4952" s="17"/>
      <c r="C4952" s="19">
        <v>2014</v>
      </c>
      <c r="D4952" s="30" t="s">
        <v>1868</v>
      </c>
      <c r="E4952" s="29" t="s">
        <v>1867</v>
      </c>
      <c r="F4952" s="10">
        <v>1128118.7000000002</v>
      </c>
      <c r="G4952" s="10">
        <v>882590.00000000012</v>
      </c>
      <c r="H4952" s="11" t="s">
        <v>1867</v>
      </c>
      <c r="I4952" s="11" t="s">
        <v>1867</v>
      </c>
      <c r="J4952" s="28">
        <v>560524.60000000009</v>
      </c>
    </row>
    <row r="4953" spans="1:10" x14ac:dyDescent="0.25">
      <c r="A4953"/>
      <c r="B4953" s="17"/>
      <c r="C4953" s="19">
        <v>2015</v>
      </c>
      <c r="D4953" s="30" t="s">
        <v>1868</v>
      </c>
      <c r="E4953" s="10">
        <v>1183557.3999999999</v>
      </c>
      <c r="F4953" s="10">
        <v>1331569.8999999999</v>
      </c>
      <c r="G4953" s="10">
        <v>1003407.4</v>
      </c>
      <c r="H4953" s="11" t="s">
        <v>147</v>
      </c>
      <c r="I4953" s="28">
        <v>822412.80000000005</v>
      </c>
      <c r="J4953" s="28">
        <v>791228.9</v>
      </c>
    </row>
    <row r="4954" spans="1:10" x14ac:dyDescent="0.25">
      <c r="A4954"/>
      <c r="B4954" s="17"/>
      <c r="C4954" s="19">
        <v>2016</v>
      </c>
      <c r="D4954" s="30" t="s">
        <v>1868</v>
      </c>
      <c r="E4954" s="10">
        <v>2128832.7999999998</v>
      </c>
      <c r="F4954" s="10">
        <v>1995818.2</v>
      </c>
      <c r="G4954" s="10">
        <v>1625507.4</v>
      </c>
      <c r="H4954" s="11" t="s">
        <v>147</v>
      </c>
      <c r="I4954" s="28">
        <v>1135057.3999999999</v>
      </c>
      <c r="J4954" s="28">
        <f>1105491.7-0.2</f>
        <v>1105491.5</v>
      </c>
    </row>
    <row r="4955" spans="1:10" x14ac:dyDescent="0.25">
      <c r="A4955"/>
      <c r="B4955" s="17"/>
      <c r="C4955" s="19">
        <v>2017</v>
      </c>
      <c r="D4955" s="30" t="s">
        <v>1868</v>
      </c>
      <c r="E4955" s="33" t="s">
        <v>1867</v>
      </c>
      <c r="F4955" s="10">
        <v>2873886.5</v>
      </c>
      <c r="G4955" s="10">
        <v>2256339.7000000002</v>
      </c>
      <c r="H4955" s="11" t="s">
        <v>147</v>
      </c>
      <c r="I4955" s="33" t="s">
        <v>1867</v>
      </c>
      <c r="J4955" s="28">
        <v>1551992.2</v>
      </c>
    </row>
    <row r="4956" spans="1:10" x14ac:dyDescent="0.25">
      <c r="A4956"/>
      <c r="B4956" s="17"/>
      <c r="C4956" s="19">
        <v>2018</v>
      </c>
      <c r="D4956" s="30" t="s">
        <v>1868</v>
      </c>
      <c r="E4956" s="10">
        <v>2115396.7000000002</v>
      </c>
      <c r="F4956" s="10">
        <v>3718301.8</v>
      </c>
      <c r="G4956" s="10">
        <v>2833262.9000000004</v>
      </c>
      <c r="H4956" s="11" t="s">
        <v>147</v>
      </c>
      <c r="I4956" s="28">
        <v>2079606.2</v>
      </c>
      <c r="J4956" s="28">
        <v>2056869.6</v>
      </c>
    </row>
    <row r="4957" spans="1:10" x14ac:dyDescent="0.25">
      <c r="A4957" s="22" t="s">
        <v>1621</v>
      </c>
      <c r="B4957" s="17" t="s">
        <v>1622</v>
      </c>
      <c r="C4957" s="19">
        <v>2013</v>
      </c>
      <c r="D4957" s="30" t="s">
        <v>1868</v>
      </c>
      <c r="E4957" s="34" t="s">
        <v>1867</v>
      </c>
      <c r="F4957" s="34" t="s">
        <v>1867</v>
      </c>
      <c r="G4957" s="10">
        <v>508697.69999999995</v>
      </c>
      <c r="H4957" s="11" t="s">
        <v>1867</v>
      </c>
      <c r="I4957" s="11" t="s">
        <v>1867</v>
      </c>
      <c r="J4957" s="28">
        <v>365172.6</v>
      </c>
    </row>
    <row r="4958" spans="1:10" x14ac:dyDescent="0.25">
      <c r="A4958"/>
      <c r="B4958" s="17"/>
      <c r="C4958" s="19">
        <v>2014</v>
      </c>
      <c r="D4958" s="30" t="s">
        <v>1868</v>
      </c>
      <c r="E4958" s="29" t="s">
        <v>1867</v>
      </c>
      <c r="F4958" s="10">
        <v>778474.2</v>
      </c>
      <c r="G4958" s="10">
        <v>584012.30000000005</v>
      </c>
      <c r="H4958" s="11" t="s">
        <v>147</v>
      </c>
      <c r="I4958" s="29" t="s">
        <v>1867</v>
      </c>
      <c r="J4958" s="28">
        <v>355982.6</v>
      </c>
    </row>
    <row r="4959" spans="1:10" x14ac:dyDescent="0.25">
      <c r="A4959"/>
      <c r="B4959" s="17"/>
      <c r="C4959" s="19">
        <v>2015</v>
      </c>
      <c r="D4959" s="30" t="s">
        <v>1868</v>
      </c>
      <c r="E4959" s="10">
        <v>913313.70000000007</v>
      </c>
      <c r="F4959" s="10">
        <v>859417.60000000009</v>
      </c>
      <c r="G4959" s="10">
        <v>606077.9</v>
      </c>
      <c r="H4959" s="11" t="s">
        <v>147</v>
      </c>
      <c r="I4959" s="28">
        <v>471341.9</v>
      </c>
      <c r="J4959" s="28">
        <v>456347.8</v>
      </c>
    </row>
    <row r="4960" spans="1:10" x14ac:dyDescent="0.25">
      <c r="A4960"/>
      <c r="B4960" s="17"/>
      <c r="C4960" s="19">
        <v>2016</v>
      </c>
      <c r="D4960" s="30" t="s">
        <v>1868</v>
      </c>
      <c r="E4960" s="10">
        <v>1619159.8</v>
      </c>
      <c r="F4960" s="10">
        <v>1141751.8999999999</v>
      </c>
      <c r="G4960" s="10">
        <v>925158.60000000009</v>
      </c>
      <c r="H4960" s="11" t="s">
        <v>147</v>
      </c>
      <c r="I4960" s="28">
        <v>622023.6</v>
      </c>
      <c r="J4960" s="28">
        <f>609843.9-0.2</f>
        <v>609843.70000000007</v>
      </c>
    </row>
    <row r="4961" spans="1:10" x14ac:dyDescent="0.25">
      <c r="A4961"/>
      <c r="B4961" s="17"/>
      <c r="C4961" s="19">
        <v>2017</v>
      </c>
      <c r="D4961" s="30" t="s">
        <v>1868</v>
      </c>
      <c r="E4961" s="10">
        <v>1800629.3</v>
      </c>
      <c r="F4961" s="10">
        <v>1588360.3</v>
      </c>
      <c r="G4961" s="10">
        <v>1200820.5</v>
      </c>
      <c r="H4961" s="11" t="s">
        <v>147</v>
      </c>
      <c r="I4961" s="28">
        <v>850693.3</v>
      </c>
      <c r="J4961" s="28">
        <v>828253.2</v>
      </c>
    </row>
    <row r="4962" spans="1:10" x14ac:dyDescent="0.25">
      <c r="A4962"/>
      <c r="B4962" s="17"/>
      <c r="C4962" s="19">
        <v>2018</v>
      </c>
      <c r="D4962" s="30" t="s">
        <v>1868</v>
      </c>
      <c r="E4962" s="30" t="s">
        <v>1867</v>
      </c>
      <c r="F4962" s="10">
        <v>2214363.0999999996</v>
      </c>
      <c r="G4962" s="10">
        <v>1640650.3</v>
      </c>
      <c r="H4962" s="11" t="s">
        <v>147</v>
      </c>
      <c r="I4962" s="30" t="s">
        <v>1867</v>
      </c>
      <c r="J4962" s="28">
        <v>1130505.5</v>
      </c>
    </row>
    <row r="4963" spans="1:10" x14ac:dyDescent="0.25">
      <c r="A4963" s="22" t="s">
        <v>1623</v>
      </c>
      <c r="B4963" s="17" t="s">
        <v>1624</v>
      </c>
      <c r="C4963" s="19">
        <v>2013</v>
      </c>
      <c r="D4963" s="30" t="s">
        <v>1868</v>
      </c>
      <c r="E4963" s="34" t="s">
        <v>1867</v>
      </c>
      <c r="F4963" s="34" t="s">
        <v>1867</v>
      </c>
      <c r="G4963" s="10">
        <v>205069.5</v>
      </c>
      <c r="H4963" s="11" t="s">
        <v>1867</v>
      </c>
      <c r="I4963" s="11" t="s">
        <v>1867</v>
      </c>
      <c r="J4963" s="28">
        <v>150101.9</v>
      </c>
    </row>
    <row r="4964" spans="1:10" x14ac:dyDescent="0.25">
      <c r="A4964"/>
      <c r="B4964" s="17"/>
      <c r="C4964" s="19">
        <v>2014</v>
      </c>
      <c r="D4964" s="30" t="s">
        <v>1868</v>
      </c>
      <c r="E4964" s="10">
        <v>107885.9</v>
      </c>
      <c r="F4964" s="10">
        <v>349644.5</v>
      </c>
      <c r="G4964" s="10">
        <v>298577.7</v>
      </c>
      <c r="H4964" s="11" t="s">
        <v>1867</v>
      </c>
      <c r="I4964" s="11" t="s">
        <v>1867</v>
      </c>
      <c r="J4964" s="28">
        <v>204542</v>
      </c>
    </row>
    <row r="4965" spans="1:10" x14ac:dyDescent="0.25">
      <c r="A4965"/>
      <c r="B4965" s="17"/>
      <c r="C4965" s="19">
        <v>2015</v>
      </c>
      <c r="D4965" s="30" t="s">
        <v>1868</v>
      </c>
      <c r="E4965" s="10">
        <v>270243.69999999995</v>
      </c>
      <c r="F4965" s="10">
        <v>472152.30000000005</v>
      </c>
      <c r="G4965" s="10">
        <v>397329.5</v>
      </c>
      <c r="H4965" s="11" t="s">
        <v>147</v>
      </c>
      <c r="I4965" s="28">
        <v>351070.9</v>
      </c>
      <c r="J4965" s="28">
        <v>334881.09999999998</v>
      </c>
    </row>
    <row r="4966" spans="1:10" x14ac:dyDescent="0.25">
      <c r="A4966"/>
      <c r="B4966" s="17"/>
      <c r="C4966" s="19">
        <v>2016</v>
      </c>
      <c r="D4966" s="30" t="s">
        <v>1868</v>
      </c>
      <c r="E4966" s="10">
        <v>509673</v>
      </c>
      <c r="F4966" s="10">
        <v>854066.3</v>
      </c>
      <c r="G4966" s="10">
        <v>700348.8</v>
      </c>
      <c r="H4966" s="11" t="s">
        <v>147</v>
      </c>
      <c r="I4966" s="28">
        <v>513033.8</v>
      </c>
      <c r="J4966" s="28">
        <v>495647.8</v>
      </c>
    </row>
    <row r="4967" spans="1:10" x14ac:dyDescent="0.25">
      <c r="A4967"/>
      <c r="B4967" s="17"/>
      <c r="C4967" s="19">
        <v>2017</v>
      </c>
      <c r="D4967" s="30" t="s">
        <v>1868</v>
      </c>
      <c r="E4967" s="33" t="s">
        <v>1867</v>
      </c>
      <c r="F4967" s="10">
        <v>1285526.2000000002</v>
      </c>
      <c r="G4967" s="10">
        <v>1055519.2</v>
      </c>
      <c r="H4967" s="11" t="s">
        <v>147</v>
      </c>
      <c r="I4967" s="33" t="s">
        <v>1867</v>
      </c>
      <c r="J4967" s="28">
        <v>723739</v>
      </c>
    </row>
    <row r="4968" spans="1:10" x14ac:dyDescent="0.25">
      <c r="A4968"/>
      <c r="B4968" s="17"/>
      <c r="C4968" s="19">
        <v>2018</v>
      </c>
      <c r="D4968" s="30" t="s">
        <v>1868</v>
      </c>
      <c r="E4968" s="30" t="s">
        <v>1867</v>
      </c>
      <c r="F4968" s="10">
        <v>1503938.7</v>
      </c>
      <c r="G4968" s="10">
        <v>1192612.6000000001</v>
      </c>
      <c r="H4968" s="11" t="s">
        <v>147</v>
      </c>
      <c r="I4968" s="30" t="s">
        <v>1867</v>
      </c>
      <c r="J4968" s="28">
        <v>926364.1</v>
      </c>
    </row>
    <row r="4969" spans="1:10" x14ac:dyDescent="0.25">
      <c r="A4969" s="21" t="s">
        <v>1625</v>
      </c>
      <c r="B4969" s="17" t="s">
        <v>1626</v>
      </c>
      <c r="C4969" s="19">
        <v>2013</v>
      </c>
      <c r="D4969" s="30" t="s">
        <v>1868</v>
      </c>
      <c r="E4969" s="34" t="s">
        <v>1867</v>
      </c>
      <c r="F4969" s="10">
        <v>146022.1</v>
      </c>
      <c r="G4969" s="10">
        <v>125147.6</v>
      </c>
      <c r="H4969" s="11" t="s">
        <v>147</v>
      </c>
      <c r="I4969" s="28">
        <v>115355.7</v>
      </c>
      <c r="J4969" s="28">
        <v>107692.8</v>
      </c>
    </row>
    <row r="4970" spans="1:10" x14ac:dyDescent="0.25">
      <c r="A4970"/>
      <c r="B4970" s="17"/>
      <c r="C4970" s="19">
        <v>2014</v>
      </c>
      <c r="D4970" s="30" t="s">
        <v>1868</v>
      </c>
      <c r="E4970" s="30" t="s">
        <v>1868</v>
      </c>
      <c r="F4970" s="10">
        <v>179644.7</v>
      </c>
      <c r="G4970" s="10">
        <v>117845.40000000001</v>
      </c>
      <c r="H4970" s="11" t="s">
        <v>147</v>
      </c>
      <c r="I4970" s="28">
        <v>114867.8</v>
      </c>
      <c r="J4970" s="28">
        <v>107797.8</v>
      </c>
    </row>
    <row r="4971" spans="1:10" x14ac:dyDescent="0.25">
      <c r="A4971"/>
      <c r="B4971" s="17"/>
      <c r="C4971" s="19">
        <v>2015</v>
      </c>
      <c r="D4971" s="30" t="s">
        <v>1868</v>
      </c>
      <c r="E4971" s="33" t="s">
        <v>1867</v>
      </c>
      <c r="F4971" s="10">
        <v>182882.80000000002</v>
      </c>
      <c r="G4971" s="10">
        <v>167678.6</v>
      </c>
      <c r="H4971" s="11" t="s">
        <v>147</v>
      </c>
      <c r="I4971" s="33" t="s">
        <v>1867</v>
      </c>
      <c r="J4971" s="28">
        <v>154748.5</v>
      </c>
    </row>
    <row r="4972" spans="1:10" x14ac:dyDescent="0.25">
      <c r="A4972"/>
      <c r="B4972" s="17"/>
      <c r="C4972" s="19">
        <v>2016</v>
      </c>
      <c r="D4972" s="30" t="s">
        <v>1868</v>
      </c>
      <c r="E4972" s="30" t="s">
        <v>1868</v>
      </c>
      <c r="F4972" s="10">
        <v>237450.4</v>
      </c>
      <c r="G4972" s="10">
        <v>222776.2</v>
      </c>
      <c r="H4972" s="11" t="s">
        <v>147</v>
      </c>
      <c r="I4972" s="28">
        <v>198365</v>
      </c>
      <c r="J4972" s="28">
        <v>197631</v>
      </c>
    </row>
    <row r="4973" spans="1:10" x14ac:dyDescent="0.25">
      <c r="A4973"/>
      <c r="B4973" s="17"/>
      <c r="C4973" s="19">
        <v>2017</v>
      </c>
      <c r="D4973" s="30" t="s">
        <v>1868</v>
      </c>
      <c r="E4973" s="30" t="s">
        <v>1868</v>
      </c>
      <c r="F4973" s="10">
        <v>346648.2</v>
      </c>
      <c r="G4973" s="10">
        <v>322412</v>
      </c>
      <c r="H4973" s="11" t="s">
        <v>147</v>
      </c>
      <c r="I4973" s="28">
        <v>302468.90000000002</v>
      </c>
      <c r="J4973" s="28">
        <v>300364.40000000002</v>
      </c>
    </row>
    <row r="4974" spans="1:10" x14ac:dyDescent="0.25">
      <c r="A4974"/>
      <c r="B4974" s="17"/>
      <c r="C4974" s="19">
        <v>2018</v>
      </c>
      <c r="D4974" s="30" t="s">
        <v>1868</v>
      </c>
      <c r="E4974" s="30" t="s">
        <v>1868</v>
      </c>
      <c r="F4974" s="10">
        <v>481263.4</v>
      </c>
      <c r="G4974" s="10">
        <v>440229.9</v>
      </c>
      <c r="H4974" s="11" t="s">
        <v>147</v>
      </c>
      <c r="I4974" s="28">
        <v>421527.7</v>
      </c>
      <c r="J4974" s="28">
        <v>410842.9</v>
      </c>
    </row>
    <row r="4975" spans="1:10" x14ac:dyDescent="0.25">
      <c r="A4975" s="22" t="s">
        <v>1627</v>
      </c>
      <c r="B4975" s="17" t="s">
        <v>1628</v>
      </c>
      <c r="C4975" s="19">
        <v>2013</v>
      </c>
      <c r="D4975" s="30" t="s">
        <v>1868</v>
      </c>
      <c r="E4975" s="30" t="s">
        <v>1868</v>
      </c>
      <c r="F4975" s="10">
        <v>57006.400000000001</v>
      </c>
      <c r="G4975" s="10">
        <v>49366.400000000001</v>
      </c>
      <c r="H4975" s="11" t="s">
        <v>147</v>
      </c>
      <c r="I4975" s="28">
        <v>53848.5</v>
      </c>
      <c r="J4975" s="28">
        <v>46763.3</v>
      </c>
    </row>
    <row r="4976" spans="1:10" x14ac:dyDescent="0.25">
      <c r="A4976"/>
      <c r="B4976" s="17"/>
      <c r="C4976" s="19">
        <v>2014</v>
      </c>
      <c r="D4976" s="30" t="s">
        <v>1868</v>
      </c>
      <c r="E4976" s="30" t="s">
        <v>1868</v>
      </c>
      <c r="F4976" s="10">
        <v>57778.299999999996</v>
      </c>
      <c r="G4976" s="10">
        <v>50437.799999999996</v>
      </c>
      <c r="H4976" s="11" t="s">
        <v>147</v>
      </c>
      <c r="I4976" s="28">
        <v>54153.7</v>
      </c>
      <c r="J4976" s="28">
        <v>47948.7</v>
      </c>
    </row>
    <row r="4977" spans="1:10" x14ac:dyDescent="0.25">
      <c r="A4977"/>
      <c r="B4977" s="17"/>
      <c r="C4977" s="19">
        <v>2015</v>
      </c>
      <c r="D4977" s="30" t="s">
        <v>1868</v>
      </c>
      <c r="E4977" s="30" t="s">
        <v>1868</v>
      </c>
      <c r="F4977" s="10">
        <v>95453.6</v>
      </c>
      <c r="G4977" s="10">
        <v>89666.8</v>
      </c>
      <c r="H4977" s="11" t="s">
        <v>147</v>
      </c>
      <c r="I4977" s="28">
        <v>92664.8</v>
      </c>
      <c r="J4977" s="28">
        <v>86878</v>
      </c>
    </row>
    <row r="4978" spans="1:10" x14ac:dyDescent="0.25">
      <c r="A4978"/>
      <c r="B4978" s="17"/>
      <c r="C4978" s="19">
        <v>2016</v>
      </c>
      <c r="D4978" s="30" t="s">
        <v>1868</v>
      </c>
      <c r="E4978" s="30" t="s">
        <v>1868</v>
      </c>
      <c r="F4978" s="10">
        <v>106711.3</v>
      </c>
      <c r="G4978" s="10">
        <v>105977.3</v>
      </c>
      <c r="H4978" s="11" t="s">
        <v>147</v>
      </c>
      <c r="I4978" s="28">
        <v>101062.7</v>
      </c>
      <c r="J4978" s="28">
        <f>100329.5-0.8</f>
        <v>100328.7</v>
      </c>
    </row>
    <row r="4979" spans="1:10" x14ac:dyDescent="0.25">
      <c r="A4979"/>
      <c r="B4979" s="17"/>
      <c r="C4979" s="19">
        <v>2017</v>
      </c>
      <c r="D4979" s="30" t="s">
        <v>1868</v>
      </c>
      <c r="E4979" s="30" t="s">
        <v>1868</v>
      </c>
      <c r="F4979" s="10">
        <v>160273.70000000001</v>
      </c>
      <c r="G4979" s="10">
        <v>158169.20000000001</v>
      </c>
      <c r="H4979" s="11" t="s">
        <v>147</v>
      </c>
      <c r="I4979" s="28">
        <v>154622.70000000001</v>
      </c>
      <c r="J4979" s="28">
        <v>152518.20000000001</v>
      </c>
    </row>
    <row r="4980" spans="1:10" x14ac:dyDescent="0.25">
      <c r="A4980"/>
      <c r="B4980" s="17"/>
      <c r="C4980" s="19">
        <v>2018</v>
      </c>
      <c r="D4980" s="30" t="s">
        <v>1868</v>
      </c>
      <c r="E4980" s="30" t="s">
        <v>1868</v>
      </c>
      <c r="F4980" s="10">
        <v>235238.1</v>
      </c>
      <c r="G4980" s="10">
        <v>229889.9</v>
      </c>
      <c r="H4980" s="11" t="s">
        <v>147</v>
      </c>
      <c r="I4980" s="33" t="s">
        <v>1867</v>
      </c>
      <c r="J4980" s="30" t="s">
        <v>1867</v>
      </c>
    </row>
    <row r="4981" spans="1:10" x14ac:dyDescent="0.25">
      <c r="A4981" s="22" t="s">
        <v>1629</v>
      </c>
      <c r="B4981" s="17" t="s">
        <v>1630</v>
      </c>
      <c r="C4981" s="19">
        <v>2013</v>
      </c>
      <c r="D4981" s="30" t="s">
        <v>1868</v>
      </c>
      <c r="E4981" s="30" t="s">
        <v>1868</v>
      </c>
      <c r="F4981" s="10">
        <v>2369.5</v>
      </c>
      <c r="G4981" s="10">
        <v>2369.5</v>
      </c>
      <c r="H4981" s="11" t="s">
        <v>147</v>
      </c>
      <c r="I4981" s="28">
        <v>2369.5</v>
      </c>
      <c r="J4981" s="28">
        <v>2369.5</v>
      </c>
    </row>
    <row r="4982" spans="1:10" x14ac:dyDescent="0.25">
      <c r="A4982"/>
      <c r="B4982" s="17"/>
      <c r="C4982" s="19">
        <v>2014</v>
      </c>
      <c r="D4982" s="30" t="s">
        <v>1868</v>
      </c>
      <c r="E4982" s="30" t="s">
        <v>1868</v>
      </c>
      <c r="F4982" s="10">
        <v>1631</v>
      </c>
      <c r="G4982" s="10">
        <v>1631</v>
      </c>
      <c r="H4982" s="11" t="s">
        <v>147</v>
      </c>
      <c r="I4982" s="28">
        <v>1631</v>
      </c>
      <c r="J4982" s="28">
        <v>1631</v>
      </c>
    </row>
    <row r="4983" spans="1:10" x14ac:dyDescent="0.25">
      <c r="A4983"/>
      <c r="B4983" s="17"/>
      <c r="C4983" s="19">
        <v>2015</v>
      </c>
      <c r="D4983" s="30" t="s">
        <v>1868</v>
      </c>
      <c r="E4983" s="30" t="s">
        <v>1868</v>
      </c>
      <c r="F4983" s="10">
        <v>1170.7</v>
      </c>
      <c r="G4983" s="10">
        <v>1170.7</v>
      </c>
      <c r="H4983" s="11" t="s">
        <v>147</v>
      </c>
      <c r="I4983" s="28">
        <v>1170.7</v>
      </c>
      <c r="J4983" s="28">
        <v>1170.7</v>
      </c>
    </row>
    <row r="4984" spans="1:10" x14ac:dyDescent="0.25">
      <c r="A4984"/>
      <c r="B4984" s="17"/>
      <c r="C4984" s="19">
        <v>2016</v>
      </c>
      <c r="D4984" s="30" t="s">
        <v>1868</v>
      </c>
      <c r="E4984" s="30" t="s">
        <v>1868</v>
      </c>
      <c r="F4984" s="10">
        <v>3029.4</v>
      </c>
      <c r="G4984" s="10">
        <v>3029.4</v>
      </c>
      <c r="H4984" s="11" t="s">
        <v>147</v>
      </c>
      <c r="I4984" s="28">
        <v>3029.4</v>
      </c>
      <c r="J4984" s="28">
        <v>3029.4</v>
      </c>
    </row>
    <row r="4985" spans="1:10" x14ac:dyDescent="0.25">
      <c r="A4985"/>
      <c r="B4985" s="17"/>
      <c r="C4985" s="19">
        <v>2017</v>
      </c>
      <c r="D4985" s="30" t="s">
        <v>1868</v>
      </c>
      <c r="E4985" s="30" t="s">
        <v>1868</v>
      </c>
      <c r="F4985" s="10">
        <v>3200.2</v>
      </c>
      <c r="G4985" s="10">
        <v>3200.2</v>
      </c>
      <c r="H4985" s="11" t="s">
        <v>147</v>
      </c>
      <c r="I4985" s="28">
        <v>3200.2</v>
      </c>
      <c r="J4985" s="28">
        <v>3200.2</v>
      </c>
    </row>
    <row r="4986" spans="1:10" x14ac:dyDescent="0.25">
      <c r="A4986"/>
      <c r="B4986" s="17"/>
      <c r="C4986" s="19">
        <v>2018</v>
      </c>
      <c r="D4986" s="30" t="s">
        <v>1868</v>
      </c>
      <c r="E4986" s="30" t="s">
        <v>1868</v>
      </c>
      <c r="F4986" s="10">
        <v>2659.7</v>
      </c>
      <c r="G4986" s="10">
        <v>2659.7</v>
      </c>
      <c r="H4986" s="11" t="s">
        <v>147</v>
      </c>
      <c r="I4986" s="33" t="s">
        <v>1867</v>
      </c>
      <c r="J4986" s="33" t="s">
        <v>1867</v>
      </c>
    </row>
    <row r="4987" spans="1:10" x14ac:dyDescent="0.25">
      <c r="A4987" s="22" t="s">
        <v>1631</v>
      </c>
      <c r="B4987" s="17" t="s">
        <v>1632</v>
      </c>
      <c r="C4987" s="19">
        <v>2013</v>
      </c>
      <c r="D4987" s="30" t="s">
        <v>1868</v>
      </c>
      <c r="E4987" s="34" t="s">
        <v>1867</v>
      </c>
      <c r="F4987" s="10">
        <v>86646.2</v>
      </c>
      <c r="G4987" s="10">
        <v>73411.7</v>
      </c>
      <c r="H4987" s="11" t="s">
        <v>147</v>
      </c>
      <c r="I4987" s="28">
        <v>59137.7</v>
      </c>
      <c r="J4987" s="28">
        <v>58560</v>
      </c>
    </row>
    <row r="4988" spans="1:10" x14ac:dyDescent="0.25">
      <c r="A4988"/>
      <c r="B4988" s="17"/>
      <c r="C4988" s="19">
        <v>2014</v>
      </c>
      <c r="D4988" s="30" t="s">
        <v>1868</v>
      </c>
      <c r="E4988" s="30" t="s">
        <v>1868</v>
      </c>
      <c r="F4988" s="10">
        <v>120235.4</v>
      </c>
      <c r="G4988" s="10">
        <v>65776.600000000006</v>
      </c>
      <c r="H4988" s="11" t="s">
        <v>147</v>
      </c>
      <c r="I4988" s="28">
        <v>59083.1</v>
      </c>
      <c r="J4988" s="28">
        <v>58218.1</v>
      </c>
    </row>
    <row r="4989" spans="1:10" x14ac:dyDescent="0.25">
      <c r="A4989"/>
      <c r="B4989" s="17"/>
      <c r="C4989" s="19">
        <v>2015</v>
      </c>
      <c r="D4989" s="30" t="s">
        <v>1868</v>
      </c>
      <c r="E4989" s="33" t="s">
        <v>1867</v>
      </c>
      <c r="F4989" s="10">
        <v>86258.5</v>
      </c>
      <c r="G4989" s="10">
        <v>76841.100000000006</v>
      </c>
      <c r="H4989" s="11" t="s">
        <v>147</v>
      </c>
      <c r="I4989" s="33" t="s">
        <v>1867</v>
      </c>
      <c r="J4989" s="28">
        <v>66699.8</v>
      </c>
    </row>
    <row r="4990" spans="1:10" x14ac:dyDescent="0.25">
      <c r="A4990"/>
      <c r="B4990" s="17"/>
      <c r="C4990" s="19">
        <v>2016</v>
      </c>
      <c r="D4990" s="30" t="s">
        <v>1868</v>
      </c>
      <c r="E4990" s="30" t="s">
        <v>1868</v>
      </c>
      <c r="F4990" s="10">
        <v>127709.69999999998</v>
      </c>
      <c r="G4990" s="10">
        <v>113769.5</v>
      </c>
      <c r="H4990" s="11" t="s">
        <v>147</v>
      </c>
      <c r="I4990" s="28">
        <v>94272.9</v>
      </c>
      <c r="J4990" s="28">
        <v>94272.9</v>
      </c>
    </row>
    <row r="4991" spans="1:10" x14ac:dyDescent="0.25">
      <c r="A4991"/>
      <c r="B4991" s="17"/>
      <c r="C4991" s="19">
        <v>2017</v>
      </c>
      <c r="D4991" s="30" t="s">
        <v>1868</v>
      </c>
      <c r="E4991" s="30" t="s">
        <v>1868</v>
      </c>
      <c r="F4991" s="10">
        <v>183174.3</v>
      </c>
      <c r="G4991" s="10">
        <v>161042.6</v>
      </c>
      <c r="H4991" s="11" t="s">
        <v>147</v>
      </c>
      <c r="I4991" s="28">
        <v>144646</v>
      </c>
      <c r="J4991" s="28">
        <v>144646</v>
      </c>
    </row>
    <row r="4992" spans="1:10" x14ac:dyDescent="0.25">
      <c r="A4992"/>
      <c r="B4992" s="17"/>
      <c r="C4992" s="19">
        <v>2018</v>
      </c>
      <c r="D4992" s="30" t="s">
        <v>1868</v>
      </c>
      <c r="E4992" s="30" t="s">
        <v>1868</v>
      </c>
      <c r="F4992" s="10">
        <v>243365.59999999998</v>
      </c>
      <c r="G4992" s="10">
        <v>207680.3</v>
      </c>
      <c r="H4992" s="11" t="s">
        <v>147</v>
      </c>
      <c r="I4992" s="28">
        <v>194504.9</v>
      </c>
      <c r="J4992" s="28">
        <v>189168.3</v>
      </c>
    </row>
    <row r="4993" spans="1:10" x14ac:dyDescent="0.25">
      <c r="A4993" s="21" t="s">
        <v>1633</v>
      </c>
      <c r="B4993" s="17" t="s">
        <v>1634</v>
      </c>
      <c r="C4993" s="19">
        <v>2013</v>
      </c>
      <c r="D4993" s="34" t="s">
        <v>1867</v>
      </c>
      <c r="E4993" s="34" t="s">
        <v>1867</v>
      </c>
      <c r="F4993" s="10">
        <v>3231220.6999999997</v>
      </c>
      <c r="G4993" s="10">
        <v>1550601</v>
      </c>
      <c r="H4993" s="11" t="s">
        <v>147</v>
      </c>
      <c r="I4993" s="28">
        <v>561326.6</v>
      </c>
      <c r="J4993" s="28">
        <v>555752</v>
      </c>
    </row>
    <row r="4994" spans="1:10" x14ac:dyDescent="0.25">
      <c r="A4994"/>
      <c r="B4994" s="17"/>
      <c r="C4994" s="19">
        <v>2014</v>
      </c>
      <c r="D4994" s="30" t="s">
        <v>1868</v>
      </c>
      <c r="E4994" s="10">
        <v>1994823.1</v>
      </c>
      <c r="F4994" s="10">
        <v>3547659.9000000004</v>
      </c>
      <c r="G4994" s="10">
        <v>1721353</v>
      </c>
      <c r="H4994" s="11" t="s">
        <v>147</v>
      </c>
      <c r="I4994" s="28">
        <v>763108.8</v>
      </c>
      <c r="J4994" s="28">
        <v>612342.4</v>
      </c>
    </row>
    <row r="4995" spans="1:10" x14ac:dyDescent="0.25">
      <c r="A4995"/>
      <c r="B4995" s="17"/>
      <c r="C4995" s="19">
        <v>2015</v>
      </c>
      <c r="D4995" s="33" t="s">
        <v>1867</v>
      </c>
      <c r="E4995" s="33" t="s">
        <v>1867</v>
      </c>
      <c r="F4995" s="10">
        <v>4112188.1999999997</v>
      </c>
      <c r="G4995" s="10">
        <v>2239895.7999999998</v>
      </c>
      <c r="H4995" s="11" t="s">
        <v>147</v>
      </c>
      <c r="I4995" s="28">
        <v>1201795.3999999999</v>
      </c>
      <c r="J4995" s="28">
        <v>1192755.3</v>
      </c>
    </row>
    <row r="4996" spans="1:10" x14ac:dyDescent="0.25">
      <c r="A4996"/>
      <c r="B4996" s="17"/>
      <c r="C4996" s="19">
        <v>2016</v>
      </c>
      <c r="D4996" s="33" t="s">
        <v>1867</v>
      </c>
      <c r="E4996" s="10">
        <v>2483872.9</v>
      </c>
      <c r="F4996" s="10">
        <v>6412820.6999999993</v>
      </c>
      <c r="G4996" s="10">
        <v>3573751.8</v>
      </c>
      <c r="H4996" s="11" t="s">
        <v>147</v>
      </c>
      <c r="I4996" s="28">
        <v>1768392.9</v>
      </c>
      <c r="J4996" s="28">
        <v>1753189</v>
      </c>
    </row>
    <row r="4997" spans="1:10" x14ac:dyDescent="0.25">
      <c r="A4997"/>
      <c r="B4997" s="17"/>
      <c r="C4997" s="19">
        <v>2017</v>
      </c>
      <c r="D4997" s="30" t="s">
        <v>1868</v>
      </c>
      <c r="E4997" s="10">
        <v>5450633.4000000004</v>
      </c>
      <c r="F4997" s="10">
        <v>8271487.3000000007</v>
      </c>
      <c r="G4997" s="10">
        <v>5210339.1999999993</v>
      </c>
      <c r="H4997" s="11" t="s">
        <v>147</v>
      </c>
      <c r="I4997" s="28">
        <v>2514569.1</v>
      </c>
      <c r="J4997" s="28">
        <v>2497890.4</v>
      </c>
    </row>
    <row r="4998" spans="1:10" x14ac:dyDescent="0.25">
      <c r="A4998"/>
      <c r="B4998" s="17"/>
      <c r="C4998" s="19">
        <v>2018</v>
      </c>
      <c r="D4998" s="30" t="s">
        <v>1867</v>
      </c>
      <c r="E4998" s="10">
        <v>5462578.7000000002</v>
      </c>
      <c r="F4998" s="30" t="s">
        <v>1867</v>
      </c>
      <c r="G4998" s="10">
        <v>6511262.9000000004</v>
      </c>
      <c r="H4998" s="11" t="s">
        <v>1867</v>
      </c>
      <c r="I4998" s="11" t="s">
        <v>1867</v>
      </c>
      <c r="J4998" s="28">
        <v>3363834.3</v>
      </c>
    </row>
    <row r="4999" spans="1:10" x14ac:dyDescent="0.25">
      <c r="A4999" s="22" t="s">
        <v>1635</v>
      </c>
      <c r="B4999" s="17" t="s">
        <v>1636</v>
      </c>
      <c r="C4999" s="19">
        <v>2013</v>
      </c>
      <c r="D4999" s="30" t="s">
        <v>1868</v>
      </c>
      <c r="E4999" s="34" t="s">
        <v>1867</v>
      </c>
      <c r="F4999" s="10">
        <v>242907.8</v>
      </c>
      <c r="G4999" s="10">
        <v>70612.399999999994</v>
      </c>
      <c r="H4999" s="11" t="s">
        <v>147</v>
      </c>
      <c r="I4999" s="28">
        <v>35369.800000000003</v>
      </c>
      <c r="J4999" s="28">
        <v>35369.800000000003</v>
      </c>
    </row>
    <row r="5000" spans="1:10" x14ac:dyDescent="0.25">
      <c r="A5000"/>
      <c r="B5000" s="17"/>
      <c r="C5000" s="19">
        <v>2014</v>
      </c>
      <c r="D5000" s="30" t="s">
        <v>1868</v>
      </c>
      <c r="E5000" s="29" t="s">
        <v>1867</v>
      </c>
      <c r="F5000" s="10">
        <v>232498</v>
      </c>
      <c r="G5000" s="10">
        <v>104877.9</v>
      </c>
      <c r="H5000" s="11" t="s">
        <v>147</v>
      </c>
      <c r="I5000" s="29" t="s">
        <v>1867</v>
      </c>
      <c r="J5000" s="28">
        <v>44394</v>
      </c>
    </row>
    <row r="5001" spans="1:10" x14ac:dyDescent="0.25">
      <c r="A5001"/>
      <c r="B5001" s="17"/>
      <c r="C5001" s="19">
        <v>2015</v>
      </c>
      <c r="D5001" s="30" t="s">
        <v>1868</v>
      </c>
      <c r="E5001" s="33" t="s">
        <v>1867</v>
      </c>
      <c r="F5001" s="10">
        <v>245731.6</v>
      </c>
      <c r="G5001" s="10">
        <v>124378.6</v>
      </c>
      <c r="H5001" s="11" t="s">
        <v>147</v>
      </c>
      <c r="I5001" s="33" t="s">
        <v>1867</v>
      </c>
      <c r="J5001" s="28">
        <v>77778.5</v>
      </c>
    </row>
    <row r="5002" spans="1:10" x14ac:dyDescent="0.25">
      <c r="A5002"/>
      <c r="B5002" s="17"/>
      <c r="C5002" s="19">
        <v>2016</v>
      </c>
      <c r="D5002" s="30" t="s">
        <v>1868</v>
      </c>
      <c r="E5002" s="10">
        <v>595481.5</v>
      </c>
      <c r="F5002" s="10">
        <v>766902.89999999991</v>
      </c>
      <c r="G5002" s="10">
        <v>185444</v>
      </c>
      <c r="H5002" s="11" t="s">
        <v>147</v>
      </c>
      <c r="I5002" s="28">
        <v>103361</v>
      </c>
      <c r="J5002" s="28">
        <v>102717.3</v>
      </c>
    </row>
    <row r="5003" spans="1:10" x14ac:dyDescent="0.25">
      <c r="A5003"/>
      <c r="B5003" s="17"/>
      <c r="C5003" s="19">
        <v>2017</v>
      </c>
      <c r="D5003" s="30" t="s">
        <v>1868</v>
      </c>
      <c r="E5003" s="33" t="s">
        <v>1867</v>
      </c>
      <c r="F5003" s="10">
        <v>475119.1</v>
      </c>
      <c r="G5003" s="10">
        <v>296550.2</v>
      </c>
      <c r="H5003" s="11" t="s">
        <v>147</v>
      </c>
      <c r="I5003" s="33" t="s">
        <v>1867</v>
      </c>
      <c r="J5003" s="28">
        <v>142333.6</v>
      </c>
    </row>
    <row r="5004" spans="1:10" x14ac:dyDescent="0.25">
      <c r="A5004"/>
      <c r="B5004" s="17"/>
      <c r="C5004" s="19">
        <v>2018</v>
      </c>
      <c r="D5004" s="30" t="s">
        <v>1868</v>
      </c>
      <c r="E5004" s="30" t="s">
        <v>1867</v>
      </c>
      <c r="F5004" s="10">
        <v>618866.30000000005</v>
      </c>
      <c r="G5004" s="10">
        <v>372775.4</v>
      </c>
      <c r="H5004" s="11" t="s">
        <v>147</v>
      </c>
      <c r="I5004" s="30" t="s">
        <v>1867</v>
      </c>
      <c r="J5004" s="28">
        <v>237307.1</v>
      </c>
    </row>
    <row r="5005" spans="1:10" x14ac:dyDescent="0.25">
      <c r="A5005" s="22" t="s">
        <v>1637</v>
      </c>
      <c r="B5005" s="17" t="s">
        <v>1638</v>
      </c>
      <c r="C5005" s="19">
        <v>2013</v>
      </c>
      <c r="D5005" s="30" t="s">
        <v>1868</v>
      </c>
      <c r="E5005" s="10">
        <v>886425.2</v>
      </c>
      <c r="F5005" s="10">
        <v>643158.9</v>
      </c>
      <c r="G5005" s="10">
        <v>238135.2</v>
      </c>
      <c r="H5005" s="11" t="s">
        <v>147</v>
      </c>
      <c r="I5005" s="28">
        <v>77465.600000000006</v>
      </c>
      <c r="J5005" s="28">
        <v>77127.199999999997</v>
      </c>
    </row>
    <row r="5006" spans="1:10" x14ac:dyDescent="0.25">
      <c r="A5006" s="22" t="s">
        <v>1639</v>
      </c>
      <c r="B5006" s="17"/>
      <c r="C5006" s="19">
        <v>2014</v>
      </c>
      <c r="D5006" s="30" t="s">
        <v>1868</v>
      </c>
      <c r="E5006" s="10">
        <v>316348.59999999998</v>
      </c>
      <c r="F5006" s="10">
        <v>805814.1</v>
      </c>
      <c r="G5006" s="10">
        <v>295243.09999999998</v>
      </c>
      <c r="H5006" s="11" t="s">
        <v>147</v>
      </c>
      <c r="I5006" s="28">
        <v>76361.600000000006</v>
      </c>
      <c r="J5006" s="28">
        <v>74874</v>
      </c>
    </row>
    <row r="5007" spans="1:10" x14ac:dyDescent="0.25">
      <c r="A5007"/>
      <c r="B5007" s="17"/>
      <c r="C5007" s="19">
        <v>2015</v>
      </c>
      <c r="D5007" s="30" t="s">
        <v>1868</v>
      </c>
      <c r="E5007" s="10">
        <v>206327.2</v>
      </c>
      <c r="F5007" s="10">
        <v>576338.4</v>
      </c>
      <c r="G5007" s="10">
        <v>323470.90000000002</v>
      </c>
      <c r="H5007" s="11" t="s">
        <v>147</v>
      </c>
      <c r="I5007" s="28">
        <v>184546.6</v>
      </c>
      <c r="J5007" s="28">
        <v>180673</v>
      </c>
    </row>
    <row r="5008" spans="1:10" x14ac:dyDescent="0.25">
      <c r="A5008"/>
      <c r="B5008" s="17"/>
      <c r="C5008" s="19">
        <v>2016</v>
      </c>
      <c r="D5008" s="30" t="s">
        <v>1868</v>
      </c>
      <c r="E5008" s="10">
        <v>1235761.8999999999</v>
      </c>
      <c r="F5008" s="10">
        <v>1439528</v>
      </c>
      <c r="G5008" s="10">
        <v>799418</v>
      </c>
      <c r="H5008" s="11" t="s">
        <v>147</v>
      </c>
      <c r="I5008" s="28">
        <v>314889.09999999998</v>
      </c>
      <c r="J5008" s="28">
        <f>310922.6-1.3</f>
        <v>310921.3</v>
      </c>
    </row>
    <row r="5009" spans="1:10" x14ac:dyDescent="0.25">
      <c r="A5009"/>
      <c r="B5009" s="17"/>
      <c r="C5009" s="19">
        <v>2017</v>
      </c>
      <c r="D5009" s="30" t="s">
        <v>1868</v>
      </c>
      <c r="E5009" s="10">
        <v>558243.9</v>
      </c>
      <c r="F5009" s="10">
        <v>1888832</v>
      </c>
      <c r="G5009" s="10">
        <v>1160142.8999999999</v>
      </c>
      <c r="H5009" s="11" t="s">
        <v>147</v>
      </c>
      <c r="I5009" s="28">
        <v>472938.5</v>
      </c>
      <c r="J5009" s="28">
        <v>468562.3</v>
      </c>
    </row>
    <row r="5010" spans="1:10" x14ac:dyDescent="0.25">
      <c r="A5010"/>
      <c r="B5010" s="17"/>
      <c r="C5010" s="19">
        <v>2018</v>
      </c>
      <c r="D5010" s="30" t="s">
        <v>1868</v>
      </c>
      <c r="E5010" s="10">
        <v>1150131.5</v>
      </c>
      <c r="F5010" s="10">
        <v>1964791.3</v>
      </c>
      <c r="G5010" s="10">
        <v>1074618.3</v>
      </c>
      <c r="H5010" s="11" t="s">
        <v>147</v>
      </c>
      <c r="I5010" s="28">
        <v>636857.19999999995</v>
      </c>
      <c r="J5010" s="28">
        <v>635549.80000000005</v>
      </c>
    </row>
    <row r="5011" spans="1:10" x14ac:dyDescent="0.25">
      <c r="A5011" s="22" t="s">
        <v>1640</v>
      </c>
      <c r="B5011" s="17" t="s">
        <v>1641</v>
      </c>
      <c r="C5011" s="19">
        <v>2013</v>
      </c>
      <c r="D5011" s="30" t="s">
        <v>1868</v>
      </c>
      <c r="E5011" s="34" t="s">
        <v>1867</v>
      </c>
      <c r="F5011" s="10">
        <v>174098.5</v>
      </c>
      <c r="G5011" s="10">
        <v>143621.79999999999</v>
      </c>
      <c r="H5011" s="11" t="s">
        <v>147</v>
      </c>
      <c r="I5011" s="28">
        <v>72192.100000000006</v>
      </c>
      <c r="J5011" s="28">
        <v>72192.100000000006</v>
      </c>
    </row>
    <row r="5012" spans="1:10" x14ac:dyDescent="0.25">
      <c r="A5012" s="22" t="s">
        <v>1642</v>
      </c>
      <c r="B5012" s="17"/>
      <c r="C5012" s="19">
        <v>2014</v>
      </c>
      <c r="D5012" s="30" t="s">
        <v>1868</v>
      </c>
      <c r="E5012" s="29" t="s">
        <v>1867</v>
      </c>
      <c r="F5012" s="10">
        <v>259533.30000000002</v>
      </c>
      <c r="G5012" s="10">
        <v>170830.2</v>
      </c>
      <c r="H5012" s="11" t="s">
        <v>147</v>
      </c>
      <c r="I5012" s="29" t="s">
        <v>1867</v>
      </c>
      <c r="J5012" s="28">
        <v>72156.399999999994</v>
      </c>
    </row>
    <row r="5013" spans="1:10" x14ac:dyDescent="0.25">
      <c r="A5013"/>
      <c r="B5013" s="17"/>
      <c r="C5013" s="19">
        <v>2015</v>
      </c>
      <c r="D5013" s="30" t="s">
        <v>1868</v>
      </c>
      <c r="E5013" s="33" t="s">
        <v>1867</v>
      </c>
      <c r="F5013" s="10">
        <v>289019.7</v>
      </c>
      <c r="G5013" s="10">
        <v>214898.4</v>
      </c>
      <c r="H5013" s="11" t="s">
        <v>147</v>
      </c>
      <c r="I5013" s="33" t="s">
        <v>1867</v>
      </c>
      <c r="J5013" s="28">
        <v>89028.2</v>
      </c>
    </row>
    <row r="5014" spans="1:10" x14ac:dyDescent="0.25">
      <c r="A5014"/>
      <c r="B5014" s="17"/>
      <c r="C5014" s="19">
        <v>2016</v>
      </c>
      <c r="D5014" s="30" t="s">
        <v>1868</v>
      </c>
      <c r="E5014" s="10">
        <v>1555.5</v>
      </c>
      <c r="F5014" s="10">
        <v>451833.8</v>
      </c>
      <c r="G5014" s="10">
        <v>327553.40000000002</v>
      </c>
      <c r="H5014" s="11" t="s">
        <v>147</v>
      </c>
      <c r="I5014" s="33" t="s">
        <v>1867</v>
      </c>
      <c r="J5014" s="28">
        <v>160842.29999999999</v>
      </c>
    </row>
    <row r="5015" spans="1:10" x14ac:dyDescent="0.25">
      <c r="A5015"/>
      <c r="B5015" s="17"/>
      <c r="C5015" s="19">
        <v>2017</v>
      </c>
      <c r="D5015" s="30" t="s">
        <v>1868</v>
      </c>
      <c r="E5015" s="33" t="s">
        <v>1867</v>
      </c>
      <c r="F5015" s="10">
        <v>503397.4</v>
      </c>
      <c r="G5015" s="10">
        <v>468600.10000000003</v>
      </c>
      <c r="H5015" s="11" t="s">
        <v>147</v>
      </c>
      <c r="I5015" s="33" t="s">
        <v>1867</v>
      </c>
      <c r="J5015" s="28">
        <v>269251.90000000002</v>
      </c>
    </row>
    <row r="5016" spans="1:10" x14ac:dyDescent="0.25">
      <c r="A5016"/>
      <c r="B5016" s="17"/>
      <c r="C5016" s="19">
        <v>2018</v>
      </c>
      <c r="D5016" s="30" t="s">
        <v>1868</v>
      </c>
      <c r="E5016" s="30" t="s">
        <v>1868</v>
      </c>
      <c r="F5016" s="10">
        <v>859903</v>
      </c>
      <c r="G5016" s="10">
        <v>632160.60000000009</v>
      </c>
      <c r="H5016" s="11" t="s">
        <v>147</v>
      </c>
      <c r="I5016" s="28">
        <v>370079.5</v>
      </c>
      <c r="J5016" s="28">
        <v>369770.4</v>
      </c>
    </row>
    <row r="5017" spans="1:10" x14ac:dyDescent="0.25">
      <c r="A5017" s="22" t="s">
        <v>1643</v>
      </c>
      <c r="B5017" s="17" t="s">
        <v>1644</v>
      </c>
      <c r="C5017" s="19">
        <v>2013</v>
      </c>
      <c r="D5017" s="30" t="s">
        <v>1868</v>
      </c>
      <c r="E5017" s="30" t="s">
        <v>1868</v>
      </c>
      <c r="F5017" s="10">
        <v>19379.5</v>
      </c>
      <c r="G5017" s="10">
        <v>14301.099999999999</v>
      </c>
      <c r="H5017" s="11" t="s">
        <v>147</v>
      </c>
      <c r="I5017" s="28">
        <v>6938.2</v>
      </c>
      <c r="J5017" s="28">
        <v>6938.2</v>
      </c>
    </row>
    <row r="5018" spans="1:10" x14ac:dyDescent="0.25">
      <c r="A5018"/>
      <c r="B5018" s="17"/>
      <c r="C5018" s="19">
        <v>2014</v>
      </c>
      <c r="D5018" s="30" t="s">
        <v>1868</v>
      </c>
      <c r="E5018" s="30" t="s">
        <v>1868</v>
      </c>
      <c r="F5018" s="10">
        <v>13477.2</v>
      </c>
      <c r="G5018" s="10">
        <v>7515.7000000000007</v>
      </c>
      <c r="H5018" s="11" t="s">
        <v>147</v>
      </c>
      <c r="I5018" s="28">
        <v>4702.3</v>
      </c>
      <c r="J5018" s="28">
        <v>4702.3</v>
      </c>
    </row>
    <row r="5019" spans="1:10" x14ac:dyDescent="0.25">
      <c r="A5019"/>
      <c r="B5019" s="17"/>
      <c r="C5019" s="19">
        <v>2015</v>
      </c>
      <c r="D5019" s="30" t="s">
        <v>1868</v>
      </c>
      <c r="E5019" s="33" t="s">
        <v>1867</v>
      </c>
      <c r="F5019" s="10">
        <v>43570.5</v>
      </c>
      <c r="G5019" s="10">
        <v>23585.8</v>
      </c>
      <c r="H5019" s="11" t="s">
        <v>147</v>
      </c>
      <c r="I5019" s="33" t="s">
        <v>1867</v>
      </c>
      <c r="J5019" s="28">
        <v>10682.8</v>
      </c>
    </row>
    <row r="5020" spans="1:10" x14ac:dyDescent="0.25">
      <c r="A5020"/>
      <c r="B5020" s="17"/>
      <c r="C5020" s="19">
        <v>2016</v>
      </c>
      <c r="D5020" s="30" t="s">
        <v>1868</v>
      </c>
      <c r="E5020" s="10">
        <v>95422.599999999991</v>
      </c>
      <c r="F5020" s="10">
        <v>69627.5</v>
      </c>
      <c r="G5020" s="10">
        <v>60661.599999999999</v>
      </c>
      <c r="H5020" s="11" t="s">
        <v>147</v>
      </c>
      <c r="I5020" s="33" t="s">
        <v>1867</v>
      </c>
      <c r="J5020" s="28">
        <v>6058.4</v>
      </c>
    </row>
    <row r="5021" spans="1:10" x14ac:dyDescent="0.25">
      <c r="A5021"/>
      <c r="B5021" s="17"/>
      <c r="C5021" s="19">
        <v>2017</v>
      </c>
      <c r="D5021" s="30" t="s">
        <v>1868</v>
      </c>
      <c r="E5021" s="30" t="s">
        <v>1868</v>
      </c>
      <c r="F5021" s="10">
        <v>233896.6</v>
      </c>
      <c r="G5021" s="10">
        <v>59904</v>
      </c>
      <c r="H5021" s="11" t="s">
        <v>147</v>
      </c>
      <c r="I5021" s="28">
        <v>13479.2</v>
      </c>
      <c r="J5021" s="28">
        <v>13479.2</v>
      </c>
    </row>
    <row r="5022" spans="1:10" x14ac:dyDescent="0.25">
      <c r="A5022"/>
      <c r="B5022" s="17"/>
      <c r="C5022" s="19">
        <v>2018</v>
      </c>
      <c r="D5022" s="30" t="s">
        <v>1868</v>
      </c>
      <c r="E5022" s="30" t="s">
        <v>1867</v>
      </c>
      <c r="F5022" s="10">
        <v>137965.29999999999</v>
      </c>
      <c r="G5022" s="10">
        <v>78261.3</v>
      </c>
      <c r="H5022" s="11" t="s">
        <v>147</v>
      </c>
      <c r="I5022" s="30" t="s">
        <v>1867</v>
      </c>
      <c r="J5022" s="28">
        <v>18242.5</v>
      </c>
    </row>
    <row r="5023" spans="1:10" x14ac:dyDescent="0.25">
      <c r="A5023" s="22" t="s">
        <v>1645</v>
      </c>
      <c r="B5023" s="17" t="s">
        <v>1646</v>
      </c>
      <c r="C5023" s="19">
        <v>2013</v>
      </c>
      <c r="D5023" s="30" t="s">
        <v>1868</v>
      </c>
      <c r="E5023" s="30" t="s">
        <v>1868</v>
      </c>
      <c r="F5023" s="10">
        <v>6534</v>
      </c>
      <c r="G5023" s="10">
        <v>4588.1000000000004</v>
      </c>
      <c r="H5023" s="11" t="s">
        <v>147</v>
      </c>
      <c r="I5023" s="28">
        <v>1010.5</v>
      </c>
      <c r="J5023" s="28">
        <v>1010.5</v>
      </c>
    </row>
    <row r="5024" spans="1:10" x14ac:dyDescent="0.25">
      <c r="A5024"/>
      <c r="B5024" s="17"/>
      <c r="C5024" s="19">
        <v>2014</v>
      </c>
      <c r="D5024" s="30" t="s">
        <v>1868</v>
      </c>
      <c r="E5024" s="30" t="s">
        <v>1868</v>
      </c>
      <c r="F5024" s="10">
        <v>8216.1</v>
      </c>
      <c r="G5024" s="10">
        <v>6506.1</v>
      </c>
      <c r="H5024" s="11" t="s">
        <v>147</v>
      </c>
      <c r="I5024" s="28">
        <v>1124.9000000000001</v>
      </c>
      <c r="J5024" s="28">
        <v>1124.9000000000001</v>
      </c>
    </row>
    <row r="5025" spans="1:10" x14ac:dyDescent="0.25">
      <c r="A5025"/>
      <c r="B5025" s="17"/>
      <c r="C5025" s="19">
        <v>2015</v>
      </c>
      <c r="D5025" s="30" t="s">
        <v>1868</v>
      </c>
      <c r="E5025" s="30" t="s">
        <v>1868</v>
      </c>
      <c r="F5025" s="10">
        <v>4917.8999999999996</v>
      </c>
      <c r="G5025" s="10">
        <v>4917.8999999999996</v>
      </c>
      <c r="H5025" s="11" t="s">
        <v>147</v>
      </c>
      <c r="I5025" s="28">
        <v>1888.5</v>
      </c>
      <c r="J5025" s="28">
        <v>1888.5</v>
      </c>
    </row>
    <row r="5026" spans="1:10" x14ac:dyDescent="0.25">
      <c r="A5026"/>
      <c r="B5026" s="17"/>
      <c r="C5026" s="19">
        <v>2016</v>
      </c>
      <c r="D5026" s="30" t="s">
        <v>1868</v>
      </c>
      <c r="E5026" s="30" t="s">
        <v>1868</v>
      </c>
      <c r="F5026" s="10">
        <v>17188.399999999998</v>
      </c>
      <c r="G5026" s="10">
        <v>17188.399999999998</v>
      </c>
      <c r="H5026" s="11" t="s">
        <v>147</v>
      </c>
      <c r="I5026" s="28">
        <v>3804.1</v>
      </c>
      <c r="J5026" s="28">
        <v>3804.1</v>
      </c>
    </row>
    <row r="5027" spans="1:10" x14ac:dyDescent="0.25">
      <c r="A5027"/>
      <c r="B5027" s="17"/>
      <c r="C5027" s="19">
        <v>2017</v>
      </c>
      <c r="D5027" s="30" t="s">
        <v>1868</v>
      </c>
      <c r="E5027" s="30" t="s">
        <v>1868</v>
      </c>
      <c r="F5027" s="10">
        <v>52318.100000000006</v>
      </c>
      <c r="G5027" s="10">
        <v>15517.099999999999</v>
      </c>
      <c r="H5027" s="11" t="s">
        <v>147</v>
      </c>
      <c r="I5027" s="28">
        <v>2516.8000000000002</v>
      </c>
      <c r="J5027" s="28">
        <v>2516.8000000000002</v>
      </c>
    </row>
    <row r="5028" spans="1:10" x14ac:dyDescent="0.25">
      <c r="A5028"/>
      <c r="B5028" s="17"/>
      <c r="C5028" s="19">
        <v>2018</v>
      </c>
      <c r="D5028" s="30" t="s">
        <v>1868</v>
      </c>
      <c r="E5028" s="30" t="s">
        <v>1868</v>
      </c>
      <c r="F5028" s="10">
        <v>71318.899999999994</v>
      </c>
      <c r="G5028" s="10">
        <v>33984.9</v>
      </c>
      <c r="H5028" s="11" t="s">
        <v>147</v>
      </c>
      <c r="I5028" s="28">
        <v>4334</v>
      </c>
      <c r="J5028" s="28">
        <v>4334</v>
      </c>
    </row>
    <row r="5029" spans="1:10" x14ac:dyDescent="0.25">
      <c r="A5029" s="22" t="s">
        <v>1647</v>
      </c>
      <c r="B5029" s="17" t="s">
        <v>1648</v>
      </c>
      <c r="C5029" s="19">
        <v>2013</v>
      </c>
      <c r="D5029" s="34" t="s">
        <v>1867</v>
      </c>
      <c r="E5029" s="34" t="s">
        <v>1867</v>
      </c>
      <c r="F5029" s="10">
        <v>2145142</v>
      </c>
      <c r="G5029" s="10">
        <v>1079342.4000000001</v>
      </c>
      <c r="H5029" s="11" t="s">
        <v>147</v>
      </c>
      <c r="I5029" s="28">
        <v>368350.4</v>
      </c>
      <c r="J5029" s="28">
        <v>363114.2</v>
      </c>
    </row>
    <row r="5030" spans="1:10" x14ac:dyDescent="0.25">
      <c r="A5030" s="22" t="s">
        <v>1649</v>
      </c>
      <c r="B5030" s="17"/>
      <c r="C5030" s="19">
        <v>2014</v>
      </c>
      <c r="D5030" s="30" t="s">
        <v>1868</v>
      </c>
      <c r="E5030" s="10">
        <v>1462352.7</v>
      </c>
      <c r="F5030" s="10">
        <v>2228121.2000000002</v>
      </c>
      <c r="G5030" s="10">
        <v>1136380</v>
      </c>
      <c r="H5030" s="11" t="s">
        <v>147</v>
      </c>
      <c r="I5030" s="28">
        <v>563645.1</v>
      </c>
      <c r="J5030" s="28">
        <v>415090.8</v>
      </c>
    </row>
    <row r="5031" spans="1:10" x14ac:dyDescent="0.25">
      <c r="A5031"/>
      <c r="B5031" s="17"/>
      <c r="C5031" s="19">
        <v>2015</v>
      </c>
      <c r="D5031" s="33" t="s">
        <v>1867</v>
      </c>
      <c r="E5031" s="33" t="s">
        <v>1867</v>
      </c>
      <c r="F5031" s="10">
        <v>2952610.0999999996</v>
      </c>
      <c r="G5031" s="10">
        <v>1548644.2</v>
      </c>
      <c r="H5031" s="11" t="s">
        <v>147</v>
      </c>
      <c r="I5031" s="28">
        <v>837870.8</v>
      </c>
      <c r="J5031" s="28">
        <v>832704.3</v>
      </c>
    </row>
    <row r="5032" spans="1:10" x14ac:dyDescent="0.25">
      <c r="A5032"/>
      <c r="B5032" s="17"/>
      <c r="C5032" s="19">
        <v>2016</v>
      </c>
      <c r="D5032" s="33" t="s">
        <v>1867</v>
      </c>
      <c r="E5032" s="10">
        <v>555651.39999999991</v>
      </c>
      <c r="F5032" s="10">
        <v>3667740.1</v>
      </c>
      <c r="G5032" s="10">
        <v>2183486.4000000004</v>
      </c>
      <c r="H5032" s="11" t="s">
        <v>147</v>
      </c>
      <c r="I5032" s="28">
        <v>1179438</v>
      </c>
      <c r="J5032" s="28">
        <v>1168845.6000000001</v>
      </c>
    </row>
    <row r="5033" spans="1:10" x14ac:dyDescent="0.25">
      <c r="A5033"/>
      <c r="B5033" s="17"/>
      <c r="C5033" s="19">
        <v>2017</v>
      </c>
      <c r="D5033" s="30" t="s">
        <v>1868</v>
      </c>
      <c r="E5033" s="10">
        <v>4600475.5</v>
      </c>
      <c r="F5033" s="10">
        <v>5117924.0999999996</v>
      </c>
      <c r="G5033" s="10">
        <v>3209624.9000000004</v>
      </c>
      <c r="H5033" s="11" t="s">
        <v>147</v>
      </c>
      <c r="I5033" s="28">
        <v>1613263.1</v>
      </c>
      <c r="J5033" s="28">
        <v>1601746.6</v>
      </c>
    </row>
    <row r="5034" spans="1:10" x14ac:dyDescent="0.25">
      <c r="A5034"/>
      <c r="B5034" s="17"/>
      <c r="C5034" s="19">
        <v>2018</v>
      </c>
      <c r="D5034" s="30" t="s">
        <v>1867</v>
      </c>
      <c r="E5034" s="10">
        <v>4106128.6999999997</v>
      </c>
      <c r="F5034" s="30" t="s">
        <v>1867</v>
      </c>
      <c r="G5034" s="10">
        <v>4319462.4000000004</v>
      </c>
      <c r="H5034" s="11" t="s">
        <v>1867</v>
      </c>
      <c r="I5034" s="11" t="s">
        <v>1867</v>
      </c>
      <c r="J5034" s="28">
        <v>2098630.5</v>
      </c>
    </row>
    <row r="5035" spans="1:10" x14ac:dyDescent="0.25">
      <c r="A5035" s="21" t="s">
        <v>1650</v>
      </c>
      <c r="B5035" s="17" t="s">
        <v>1651</v>
      </c>
      <c r="C5035" s="19">
        <v>2013</v>
      </c>
      <c r="D5035" s="30" t="s">
        <v>1868</v>
      </c>
      <c r="E5035" s="34" t="s">
        <v>1867</v>
      </c>
      <c r="F5035" s="10">
        <v>130737.20000000001</v>
      </c>
      <c r="G5035" s="10">
        <v>38814.6</v>
      </c>
      <c r="H5035" s="11" t="s">
        <v>147</v>
      </c>
      <c r="I5035" s="28">
        <v>17364.099999999999</v>
      </c>
      <c r="J5035" s="28">
        <v>17364.099999999999</v>
      </c>
    </row>
    <row r="5036" spans="1:10" x14ac:dyDescent="0.25">
      <c r="A5036" s="21" t="s">
        <v>1652</v>
      </c>
      <c r="B5036" s="17"/>
      <c r="C5036" s="19">
        <v>2014</v>
      </c>
      <c r="D5036" s="30" t="s">
        <v>1868</v>
      </c>
      <c r="E5036" s="10">
        <v>264729.5</v>
      </c>
      <c r="F5036" s="10">
        <v>154121.1</v>
      </c>
      <c r="G5036" s="10">
        <v>103951.29999999999</v>
      </c>
      <c r="H5036" s="11" t="s">
        <v>147</v>
      </c>
      <c r="I5036" s="28">
        <v>17061.599999999999</v>
      </c>
      <c r="J5036" s="28">
        <v>17061.599999999999</v>
      </c>
    </row>
    <row r="5037" spans="1:10" x14ac:dyDescent="0.25">
      <c r="A5037"/>
      <c r="B5037" s="17"/>
      <c r="C5037" s="19">
        <v>2015</v>
      </c>
      <c r="D5037" s="30" t="s">
        <v>1868</v>
      </c>
      <c r="E5037" s="33" t="s">
        <v>1867</v>
      </c>
      <c r="F5037" s="10">
        <v>195089.7</v>
      </c>
      <c r="G5037" s="10">
        <v>69613.7</v>
      </c>
      <c r="H5037" s="11" t="s">
        <v>147</v>
      </c>
      <c r="I5037" s="33" t="s">
        <v>1867</v>
      </c>
      <c r="J5037" s="28">
        <v>24601.5</v>
      </c>
    </row>
    <row r="5038" spans="1:10" x14ac:dyDescent="0.25">
      <c r="A5038"/>
      <c r="B5038" s="17"/>
      <c r="C5038" s="19">
        <v>2016</v>
      </c>
      <c r="D5038" s="30" t="s">
        <v>1868</v>
      </c>
      <c r="E5038" s="10">
        <v>606841.1</v>
      </c>
      <c r="F5038" s="10">
        <v>267188.7</v>
      </c>
      <c r="G5038" s="10">
        <v>63763.7</v>
      </c>
      <c r="H5038" s="11" t="s">
        <v>147</v>
      </c>
      <c r="I5038" s="28">
        <v>30964.2</v>
      </c>
      <c r="J5038" s="28">
        <v>30964.2</v>
      </c>
    </row>
    <row r="5039" spans="1:10" x14ac:dyDescent="0.25">
      <c r="A5039"/>
      <c r="B5039" s="17"/>
      <c r="C5039" s="19">
        <v>2017</v>
      </c>
      <c r="D5039" s="30" t="s">
        <v>1868</v>
      </c>
      <c r="E5039" s="33" t="s">
        <v>1867</v>
      </c>
      <c r="F5039" s="10">
        <v>440117.10000000003</v>
      </c>
      <c r="G5039" s="10">
        <v>110477.4</v>
      </c>
      <c r="H5039" s="11" t="s">
        <v>147</v>
      </c>
      <c r="I5039" s="33" t="s">
        <v>1867</v>
      </c>
      <c r="J5039" s="28">
        <v>53676.4</v>
      </c>
    </row>
    <row r="5040" spans="1:10" x14ac:dyDescent="0.25">
      <c r="A5040"/>
      <c r="B5040" s="17"/>
      <c r="C5040" s="19">
        <v>2018</v>
      </c>
      <c r="D5040" s="30" t="s">
        <v>1868</v>
      </c>
      <c r="E5040" s="10">
        <v>377707.8</v>
      </c>
      <c r="F5040" s="10">
        <v>435469.3</v>
      </c>
      <c r="G5040" s="10">
        <v>211020</v>
      </c>
      <c r="H5040" s="11" t="s">
        <v>147</v>
      </c>
      <c r="I5040" s="28">
        <v>69282</v>
      </c>
      <c r="J5040" s="28">
        <v>69282</v>
      </c>
    </row>
    <row r="5041" spans="1:10" x14ac:dyDescent="0.25">
      <c r="A5041" s="22" t="s">
        <v>1653</v>
      </c>
      <c r="B5041" s="17" t="s">
        <v>1654</v>
      </c>
      <c r="C5041" s="19">
        <v>2013</v>
      </c>
      <c r="D5041" s="30" t="s">
        <v>1868</v>
      </c>
      <c r="E5041" s="34" t="s">
        <v>1867</v>
      </c>
      <c r="F5041" s="10">
        <v>130737.20000000001</v>
      </c>
      <c r="G5041" s="10">
        <v>38814.6</v>
      </c>
      <c r="H5041" s="11" t="s">
        <v>147</v>
      </c>
      <c r="I5041" s="28">
        <v>17364.099999999999</v>
      </c>
      <c r="J5041" s="28">
        <v>17364.099999999999</v>
      </c>
    </row>
    <row r="5042" spans="1:10" x14ac:dyDescent="0.25">
      <c r="A5042" s="22" t="s">
        <v>1655</v>
      </c>
      <c r="B5042" s="17"/>
      <c r="C5042" s="19">
        <v>2014</v>
      </c>
      <c r="D5042" s="30" t="s">
        <v>1868</v>
      </c>
      <c r="E5042" s="10">
        <v>264729.5</v>
      </c>
      <c r="F5042" s="10">
        <v>154121.1</v>
      </c>
      <c r="G5042" s="10">
        <v>103951.29999999999</v>
      </c>
      <c r="H5042" s="11" t="s">
        <v>147</v>
      </c>
      <c r="I5042" s="28">
        <v>17061.599999999999</v>
      </c>
      <c r="J5042" s="28">
        <v>17061.599999999999</v>
      </c>
    </row>
    <row r="5043" spans="1:10" x14ac:dyDescent="0.25">
      <c r="A5043"/>
      <c r="B5043" s="17"/>
      <c r="C5043" s="19">
        <v>2015</v>
      </c>
      <c r="D5043" s="30" t="s">
        <v>1868</v>
      </c>
      <c r="E5043" s="33" t="s">
        <v>1867</v>
      </c>
      <c r="F5043" s="10">
        <v>195089.7</v>
      </c>
      <c r="G5043" s="10">
        <v>69613.7</v>
      </c>
      <c r="H5043" s="11" t="s">
        <v>147</v>
      </c>
      <c r="I5043" s="33" t="s">
        <v>1867</v>
      </c>
      <c r="J5043" s="28">
        <v>24601.5</v>
      </c>
    </row>
    <row r="5044" spans="1:10" x14ac:dyDescent="0.25">
      <c r="A5044"/>
      <c r="B5044" s="17"/>
      <c r="C5044" s="19">
        <v>2016</v>
      </c>
      <c r="D5044" s="30" t="s">
        <v>1868</v>
      </c>
      <c r="E5044" s="10">
        <v>606841.1</v>
      </c>
      <c r="F5044" s="10">
        <v>267188.7</v>
      </c>
      <c r="G5044" s="10">
        <v>63763.7</v>
      </c>
      <c r="H5044" s="11" t="s">
        <v>147</v>
      </c>
      <c r="I5044" s="28">
        <v>30964.2</v>
      </c>
      <c r="J5044" s="28">
        <v>30964.2</v>
      </c>
    </row>
    <row r="5045" spans="1:10" x14ac:dyDescent="0.25">
      <c r="A5045"/>
      <c r="B5045" s="17"/>
      <c r="C5045" s="19">
        <v>2017</v>
      </c>
      <c r="D5045" s="30" t="s">
        <v>1868</v>
      </c>
      <c r="E5045" s="33" t="s">
        <v>1867</v>
      </c>
      <c r="F5045" s="10">
        <v>440117.10000000003</v>
      </c>
      <c r="G5045" s="10">
        <v>110477.4</v>
      </c>
      <c r="H5045" s="11" t="s">
        <v>147</v>
      </c>
      <c r="I5045" s="33" t="s">
        <v>1867</v>
      </c>
      <c r="J5045" s="28">
        <v>53676.4</v>
      </c>
    </row>
    <row r="5046" spans="1:10" x14ac:dyDescent="0.25">
      <c r="A5046"/>
      <c r="B5046" s="17"/>
      <c r="C5046" s="19">
        <v>2018</v>
      </c>
      <c r="D5046" s="30" t="s">
        <v>1868</v>
      </c>
      <c r="E5046" s="10">
        <v>377707.8</v>
      </c>
      <c r="F5046" s="10">
        <v>435469.3</v>
      </c>
      <c r="G5046" s="10">
        <v>211020</v>
      </c>
      <c r="H5046" s="11" t="s">
        <v>147</v>
      </c>
      <c r="I5046" s="28">
        <v>69282</v>
      </c>
      <c r="J5046" s="28">
        <v>69282</v>
      </c>
    </row>
    <row r="5047" spans="1:10" x14ac:dyDescent="0.25">
      <c r="A5047" s="20" t="s">
        <v>129</v>
      </c>
      <c r="B5047" s="17" t="s">
        <v>1656</v>
      </c>
      <c r="C5047" s="19">
        <v>2013</v>
      </c>
      <c r="D5047" s="30" t="s">
        <v>1868</v>
      </c>
      <c r="E5047" s="34" t="s">
        <v>1867</v>
      </c>
      <c r="F5047" s="34" t="s">
        <v>1867</v>
      </c>
      <c r="G5047" s="10">
        <v>371009.3</v>
      </c>
      <c r="H5047" s="11" t="s">
        <v>1867</v>
      </c>
      <c r="I5047" s="11" t="s">
        <v>1867</v>
      </c>
      <c r="J5047" s="28">
        <v>118937.9</v>
      </c>
    </row>
    <row r="5048" spans="1:10" x14ac:dyDescent="0.25">
      <c r="A5048"/>
      <c r="B5048" s="17"/>
      <c r="C5048" s="19">
        <v>2014</v>
      </c>
      <c r="D5048" s="30" t="s">
        <v>1868</v>
      </c>
      <c r="E5048" s="29" t="s">
        <v>1867</v>
      </c>
      <c r="F5048" s="10">
        <v>733255.2</v>
      </c>
      <c r="G5048" s="10">
        <v>403480.4</v>
      </c>
      <c r="H5048" s="11" t="s">
        <v>1867</v>
      </c>
      <c r="I5048" s="11" t="s">
        <v>1867</v>
      </c>
      <c r="J5048" s="28">
        <v>162725.70000000001</v>
      </c>
    </row>
    <row r="5049" spans="1:10" x14ac:dyDescent="0.25">
      <c r="A5049"/>
      <c r="B5049" s="17"/>
      <c r="C5049" s="19">
        <v>2015</v>
      </c>
      <c r="D5049" s="30" t="s">
        <v>1868</v>
      </c>
      <c r="E5049" s="33" t="s">
        <v>1867</v>
      </c>
      <c r="F5049" s="33" t="s">
        <v>1867</v>
      </c>
      <c r="G5049" s="10">
        <v>500602.7</v>
      </c>
      <c r="H5049" s="11" t="s">
        <v>1867</v>
      </c>
      <c r="I5049" s="11" t="s">
        <v>1867</v>
      </c>
      <c r="J5049" s="28">
        <v>261403.7</v>
      </c>
    </row>
    <row r="5050" spans="1:10" x14ac:dyDescent="0.25">
      <c r="A5050"/>
      <c r="B5050" s="17"/>
      <c r="C5050" s="19">
        <v>2016</v>
      </c>
      <c r="D5050" s="30" t="s">
        <v>1868</v>
      </c>
      <c r="E5050" s="10">
        <v>2471251.2000000002</v>
      </c>
      <c r="F5050" s="10">
        <v>1211233.7</v>
      </c>
      <c r="G5050" s="10">
        <v>793535.4</v>
      </c>
      <c r="H5050" s="28">
        <v>13313.7</v>
      </c>
      <c r="I5050" s="28">
        <v>420088.5</v>
      </c>
      <c r="J5050" s="28">
        <v>404396</v>
      </c>
    </row>
    <row r="5051" spans="1:10" x14ac:dyDescent="0.25">
      <c r="A5051"/>
      <c r="B5051" s="17"/>
      <c r="C5051" s="19">
        <v>2017</v>
      </c>
      <c r="D5051" s="30" t="s">
        <v>1868</v>
      </c>
      <c r="E5051" s="10">
        <v>2719598.5</v>
      </c>
      <c r="F5051" s="10">
        <v>1737048.2999999998</v>
      </c>
      <c r="G5051" s="10">
        <v>1095112.6000000001</v>
      </c>
      <c r="H5051" s="28">
        <v>22164.2</v>
      </c>
      <c r="I5051" s="28">
        <v>666608.1</v>
      </c>
      <c r="J5051" s="28">
        <v>644136.9</v>
      </c>
    </row>
    <row r="5052" spans="1:10" x14ac:dyDescent="0.25">
      <c r="A5052"/>
      <c r="B5052" s="17"/>
      <c r="C5052" s="19">
        <v>2018</v>
      </c>
      <c r="D5052" s="30" t="s">
        <v>1868</v>
      </c>
      <c r="E5052" s="10">
        <v>3727809.6</v>
      </c>
      <c r="F5052" s="10">
        <v>2429147.5</v>
      </c>
      <c r="G5052" s="10">
        <v>1736344.4</v>
      </c>
      <c r="H5052" s="28">
        <v>37122.9</v>
      </c>
      <c r="I5052" s="28">
        <v>921195.3</v>
      </c>
      <c r="J5052" s="28">
        <v>871448.4</v>
      </c>
    </row>
    <row r="5053" spans="1:10" x14ac:dyDescent="0.25">
      <c r="A5053" s="21" t="s">
        <v>1657</v>
      </c>
      <c r="B5053" s="17" t="s">
        <v>1658</v>
      </c>
      <c r="C5053" s="19">
        <v>2013</v>
      </c>
      <c r="D5053" s="30" t="s">
        <v>1868</v>
      </c>
      <c r="E5053" s="34" t="s">
        <v>1867</v>
      </c>
      <c r="F5053" s="34" t="s">
        <v>1867</v>
      </c>
      <c r="G5053" s="10">
        <v>248950.3</v>
      </c>
      <c r="H5053" s="11" t="s">
        <v>1867</v>
      </c>
      <c r="I5053" s="11" t="s">
        <v>1867</v>
      </c>
      <c r="J5053" s="28">
        <v>70990.5</v>
      </c>
    </row>
    <row r="5054" spans="1:10" x14ac:dyDescent="0.25">
      <c r="A5054"/>
      <c r="B5054" s="17"/>
      <c r="C5054" s="19">
        <v>2014</v>
      </c>
      <c r="D5054" s="30" t="s">
        <v>1868</v>
      </c>
      <c r="E5054" s="10">
        <v>457296.3</v>
      </c>
      <c r="F5054" s="10">
        <v>459402.69999999995</v>
      </c>
      <c r="G5054" s="10">
        <v>275164.90000000002</v>
      </c>
      <c r="H5054" s="11" t="s">
        <v>147</v>
      </c>
      <c r="I5054" s="28">
        <v>117554.1</v>
      </c>
      <c r="J5054" s="28">
        <v>115868.2</v>
      </c>
    </row>
    <row r="5055" spans="1:10" x14ac:dyDescent="0.25">
      <c r="A5055"/>
      <c r="B5055" s="17"/>
      <c r="C5055" s="19">
        <v>2015</v>
      </c>
      <c r="D5055" s="30" t="s">
        <v>1868</v>
      </c>
      <c r="E5055" s="10">
        <v>542362.30000000005</v>
      </c>
      <c r="F5055" s="10">
        <v>507478.1</v>
      </c>
      <c r="G5055" s="10">
        <v>315549.59999999998</v>
      </c>
      <c r="H5055" s="11" t="s">
        <v>147</v>
      </c>
      <c r="I5055" s="28">
        <v>170351.8</v>
      </c>
      <c r="J5055" s="28">
        <v>169845.8</v>
      </c>
    </row>
    <row r="5056" spans="1:10" x14ac:dyDescent="0.25">
      <c r="A5056"/>
      <c r="B5056" s="17"/>
      <c r="C5056" s="19">
        <v>2016</v>
      </c>
      <c r="D5056" s="30" t="s">
        <v>1868</v>
      </c>
      <c r="E5056" s="10">
        <v>984945.5</v>
      </c>
      <c r="F5056" s="10">
        <v>716572.9</v>
      </c>
      <c r="G5056" s="10">
        <v>532472</v>
      </c>
      <c r="H5056" s="11" t="s">
        <v>147</v>
      </c>
      <c r="I5056" s="28">
        <v>276707</v>
      </c>
      <c r="J5056" s="28">
        <v>263679.90000000002</v>
      </c>
    </row>
    <row r="5057" spans="1:10" x14ac:dyDescent="0.25">
      <c r="A5057"/>
      <c r="B5057" s="17"/>
      <c r="C5057" s="19">
        <v>2017</v>
      </c>
      <c r="D5057" s="30" t="s">
        <v>1868</v>
      </c>
      <c r="E5057" s="33" t="s">
        <v>1867</v>
      </c>
      <c r="F5057" s="33" t="s">
        <v>1867</v>
      </c>
      <c r="G5057" s="10">
        <v>670173.80000000005</v>
      </c>
      <c r="H5057" s="11" t="s">
        <v>1867</v>
      </c>
      <c r="I5057" s="11" t="s">
        <v>1867</v>
      </c>
      <c r="J5057" s="28">
        <v>430909.9</v>
      </c>
    </row>
    <row r="5058" spans="1:10" x14ac:dyDescent="0.25">
      <c r="A5058"/>
      <c r="B5058" s="17"/>
      <c r="C5058" s="19">
        <v>2018</v>
      </c>
      <c r="D5058" s="30" t="s">
        <v>1868</v>
      </c>
      <c r="E5058" s="10">
        <v>1440607.3</v>
      </c>
      <c r="F5058" s="10">
        <v>1419266.7</v>
      </c>
      <c r="G5058" s="10">
        <v>1124832.1000000001</v>
      </c>
      <c r="H5058" s="11" t="s">
        <v>147</v>
      </c>
      <c r="I5058" s="28">
        <v>663123.6</v>
      </c>
      <c r="J5058" s="28">
        <v>643996.1</v>
      </c>
    </row>
    <row r="5059" spans="1:10" x14ac:dyDescent="0.25">
      <c r="A5059" s="22" t="s">
        <v>1657</v>
      </c>
      <c r="B5059" s="17" t="s">
        <v>1659</v>
      </c>
      <c r="C5059" s="19">
        <v>2013</v>
      </c>
      <c r="D5059" s="30" t="s">
        <v>1868</v>
      </c>
      <c r="E5059" s="34" t="s">
        <v>1867</v>
      </c>
      <c r="F5059" s="34" t="s">
        <v>1867</v>
      </c>
      <c r="G5059" s="10">
        <v>248950.3</v>
      </c>
      <c r="H5059" s="11" t="s">
        <v>1867</v>
      </c>
      <c r="I5059" s="11" t="s">
        <v>1867</v>
      </c>
      <c r="J5059" s="28">
        <v>70990.5</v>
      </c>
    </row>
    <row r="5060" spans="1:10" x14ac:dyDescent="0.25">
      <c r="A5060"/>
      <c r="B5060" s="17"/>
      <c r="C5060" s="19">
        <v>2014</v>
      </c>
      <c r="D5060" s="30" t="s">
        <v>1868</v>
      </c>
      <c r="E5060" s="10">
        <v>457296.3</v>
      </c>
      <c r="F5060" s="10">
        <v>459402.69999999995</v>
      </c>
      <c r="G5060" s="10">
        <v>275164.90000000002</v>
      </c>
      <c r="H5060" s="11" t="s">
        <v>147</v>
      </c>
      <c r="I5060" s="28">
        <v>117554.1</v>
      </c>
      <c r="J5060" s="28">
        <v>115868.2</v>
      </c>
    </row>
    <row r="5061" spans="1:10" x14ac:dyDescent="0.25">
      <c r="A5061"/>
      <c r="B5061" s="17"/>
      <c r="C5061" s="19">
        <v>2015</v>
      </c>
      <c r="D5061" s="30" t="s">
        <v>1868</v>
      </c>
      <c r="E5061" s="10">
        <v>542362.30000000005</v>
      </c>
      <c r="F5061" s="10">
        <v>507478.1</v>
      </c>
      <c r="G5061" s="10">
        <v>315549.59999999998</v>
      </c>
      <c r="H5061" s="11" t="s">
        <v>147</v>
      </c>
      <c r="I5061" s="28">
        <v>170351.8</v>
      </c>
      <c r="J5061" s="28">
        <v>169845.8</v>
      </c>
    </row>
    <row r="5062" spans="1:10" x14ac:dyDescent="0.25">
      <c r="A5062"/>
      <c r="B5062" s="17"/>
      <c r="C5062" s="19">
        <v>2016</v>
      </c>
      <c r="D5062" s="30" t="s">
        <v>1868</v>
      </c>
      <c r="E5062" s="10">
        <v>984945.5</v>
      </c>
      <c r="F5062" s="10">
        <v>716572.9</v>
      </c>
      <c r="G5062" s="10">
        <v>532472</v>
      </c>
      <c r="H5062" s="11" t="s">
        <v>147</v>
      </c>
      <c r="I5062" s="28">
        <v>276707</v>
      </c>
      <c r="J5062" s="28">
        <v>263679.90000000002</v>
      </c>
    </row>
    <row r="5063" spans="1:10" x14ac:dyDescent="0.25">
      <c r="A5063"/>
      <c r="B5063" s="17"/>
      <c r="C5063" s="19">
        <v>2017</v>
      </c>
      <c r="D5063" s="30" t="s">
        <v>1868</v>
      </c>
      <c r="E5063" s="33" t="s">
        <v>1867</v>
      </c>
      <c r="F5063" s="33" t="s">
        <v>1867</v>
      </c>
      <c r="G5063" s="10">
        <v>670173.80000000005</v>
      </c>
      <c r="H5063" s="11" t="s">
        <v>1867</v>
      </c>
      <c r="I5063" s="11" t="s">
        <v>1867</v>
      </c>
      <c r="J5063" s="28">
        <v>430909.9</v>
      </c>
    </row>
    <row r="5064" spans="1:10" x14ac:dyDescent="0.25">
      <c r="A5064"/>
      <c r="B5064" s="17"/>
      <c r="C5064" s="19">
        <v>2018</v>
      </c>
      <c r="D5064" s="30" t="s">
        <v>1868</v>
      </c>
      <c r="E5064" s="10">
        <v>1440607.3</v>
      </c>
      <c r="F5064" s="10">
        <v>1419266.7</v>
      </c>
      <c r="G5064" s="10">
        <v>1124832.1000000001</v>
      </c>
      <c r="H5064" s="11" t="s">
        <v>147</v>
      </c>
      <c r="I5064" s="28">
        <v>663123.6</v>
      </c>
      <c r="J5064" s="28">
        <v>643996.1</v>
      </c>
    </row>
    <row r="5065" spans="1:10" x14ac:dyDescent="0.25">
      <c r="A5065" s="21" t="s">
        <v>1660</v>
      </c>
      <c r="B5065" s="17" t="s">
        <v>1661</v>
      </c>
      <c r="C5065" s="19">
        <v>2013</v>
      </c>
      <c r="D5065" s="30" t="s">
        <v>1868</v>
      </c>
      <c r="E5065" s="10">
        <v>108253.2</v>
      </c>
      <c r="F5065" s="10">
        <v>61987.5</v>
      </c>
      <c r="G5065" s="10">
        <v>24132.5</v>
      </c>
      <c r="H5065" s="11" t="s">
        <v>147</v>
      </c>
      <c r="I5065" s="28">
        <v>7176.9</v>
      </c>
      <c r="J5065" s="28">
        <v>6205</v>
      </c>
    </row>
    <row r="5066" spans="1:10" x14ac:dyDescent="0.25">
      <c r="A5066"/>
      <c r="B5066" s="17"/>
      <c r="C5066" s="19">
        <v>2014</v>
      </c>
      <c r="D5066" s="30" t="s">
        <v>1868</v>
      </c>
      <c r="E5066" s="10">
        <v>156165.69999999998</v>
      </c>
      <c r="F5066" s="10">
        <v>80063.199999999997</v>
      </c>
      <c r="G5066" s="10">
        <v>32948.9</v>
      </c>
      <c r="H5066" s="11" t="s">
        <v>147</v>
      </c>
      <c r="I5066" s="28">
        <v>7618.8</v>
      </c>
      <c r="J5066" s="28">
        <v>7618.8</v>
      </c>
    </row>
    <row r="5067" spans="1:10" x14ac:dyDescent="0.25">
      <c r="A5067"/>
      <c r="B5067" s="17"/>
      <c r="C5067" s="19">
        <v>2015</v>
      </c>
      <c r="D5067" s="30" t="s">
        <v>1868</v>
      </c>
      <c r="E5067" s="10">
        <v>96932.3</v>
      </c>
      <c r="F5067" s="10">
        <v>103486.3</v>
      </c>
      <c r="G5067" s="10">
        <v>60014.8</v>
      </c>
      <c r="H5067" s="11" t="s">
        <v>147</v>
      </c>
      <c r="I5067" s="28">
        <v>12749.3</v>
      </c>
      <c r="J5067" s="28">
        <v>12749.3</v>
      </c>
    </row>
    <row r="5068" spans="1:10" x14ac:dyDescent="0.25">
      <c r="A5068"/>
      <c r="B5068" s="17"/>
      <c r="C5068" s="19">
        <v>2016</v>
      </c>
      <c r="D5068" s="30" t="s">
        <v>1868</v>
      </c>
      <c r="E5068" s="10">
        <v>54408</v>
      </c>
      <c r="F5068" s="10">
        <v>142568.70000000001</v>
      </c>
      <c r="G5068" s="10">
        <v>63758.799999999996</v>
      </c>
      <c r="H5068" s="11" t="s">
        <v>147</v>
      </c>
      <c r="I5068" s="28">
        <v>17381.400000000001</v>
      </c>
      <c r="J5068" s="28">
        <v>16525.599999999999</v>
      </c>
    </row>
    <row r="5069" spans="1:10" x14ac:dyDescent="0.25">
      <c r="A5069"/>
      <c r="B5069" s="17"/>
      <c r="C5069" s="19">
        <v>2017</v>
      </c>
      <c r="D5069" s="30" t="s">
        <v>1868</v>
      </c>
      <c r="E5069" s="33" t="s">
        <v>1867</v>
      </c>
      <c r="F5069" s="33" t="s">
        <v>1867</v>
      </c>
      <c r="G5069" s="10">
        <v>73268.800000000003</v>
      </c>
      <c r="H5069" s="11" t="s">
        <v>1867</v>
      </c>
      <c r="I5069" s="11" t="s">
        <v>1867</v>
      </c>
      <c r="J5069" s="28">
        <v>26006.799999999999</v>
      </c>
    </row>
    <row r="5070" spans="1:10" x14ac:dyDescent="0.25">
      <c r="A5070"/>
      <c r="B5070" s="17"/>
      <c r="C5070" s="19">
        <v>2018</v>
      </c>
      <c r="D5070" s="30" t="s">
        <v>1868</v>
      </c>
      <c r="E5070" s="10">
        <v>131438.79999999999</v>
      </c>
      <c r="F5070" s="10">
        <v>182490.2</v>
      </c>
      <c r="G5070" s="10">
        <v>88149.6</v>
      </c>
      <c r="H5070" s="28">
        <v>9750.9</v>
      </c>
      <c r="I5070" s="28">
        <v>27370.6</v>
      </c>
      <c r="J5070" s="28">
        <v>24296</v>
      </c>
    </row>
    <row r="5071" spans="1:10" x14ac:dyDescent="0.25">
      <c r="A5071" s="22" t="s">
        <v>1660</v>
      </c>
      <c r="B5071" s="17" t="s">
        <v>1662</v>
      </c>
      <c r="C5071" s="19">
        <v>2013</v>
      </c>
      <c r="D5071" s="30" t="s">
        <v>1868</v>
      </c>
      <c r="E5071" s="10">
        <v>108253.2</v>
      </c>
      <c r="F5071" s="10">
        <v>61987.5</v>
      </c>
      <c r="G5071" s="10">
        <v>24132.5</v>
      </c>
      <c r="H5071" s="11" t="s">
        <v>147</v>
      </c>
      <c r="I5071" s="28">
        <v>7176.9</v>
      </c>
      <c r="J5071" s="28">
        <v>6205</v>
      </c>
    </row>
    <row r="5072" spans="1:10" x14ac:dyDescent="0.25">
      <c r="A5072"/>
      <c r="B5072" s="17"/>
      <c r="C5072" s="19">
        <v>2014</v>
      </c>
      <c r="D5072" s="30" t="s">
        <v>1868</v>
      </c>
      <c r="E5072" s="10">
        <v>156165.69999999998</v>
      </c>
      <c r="F5072" s="10">
        <v>80063.199999999997</v>
      </c>
      <c r="G5072" s="10">
        <v>32948.9</v>
      </c>
      <c r="H5072" s="11" t="s">
        <v>147</v>
      </c>
      <c r="I5072" s="28">
        <v>7618.8</v>
      </c>
      <c r="J5072" s="28">
        <v>7618.8</v>
      </c>
    </row>
    <row r="5073" spans="1:10" x14ac:dyDescent="0.25">
      <c r="A5073"/>
      <c r="B5073" s="17"/>
      <c r="C5073" s="19">
        <v>2015</v>
      </c>
      <c r="D5073" s="30" t="s">
        <v>1868</v>
      </c>
      <c r="E5073" s="10">
        <v>96932.3</v>
      </c>
      <c r="F5073" s="10">
        <v>103486.3</v>
      </c>
      <c r="G5073" s="10">
        <v>60014.8</v>
      </c>
      <c r="H5073" s="11" t="s">
        <v>147</v>
      </c>
      <c r="I5073" s="28">
        <v>12749.3</v>
      </c>
      <c r="J5073" s="28">
        <v>12749.3</v>
      </c>
    </row>
    <row r="5074" spans="1:10" x14ac:dyDescent="0.25">
      <c r="A5074"/>
      <c r="B5074" s="17"/>
      <c r="C5074" s="19">
        <v>2016</v>
      </c>
      <c r="D5074" s="30" t="s">
        <v>1868</v>
      </c>
      <c r="E5074" s="10">
        <v>54408</v>
      </c>
      <c r="F5074" s="10">
        <v>142568.70000000001</v>
      </c>
      <c r="G5074" s="10">
        <v>63758.799999999996</v>
      </c>
      <c r="H5074" s="11" t="s">
        <v>147</v>
      </c>
      <c r="I5074" s="28">
        <v>17381.400000000001</v>
      </c>
      <c r="J5074" s="28">
        <v>16525.599999999999</v>
      </c>
    </row>
    <row r="5075" spans="1:10" x14ac:dyDescent="0.25">
      <c r="A5075"/>
      <c r="B5075" s="17"/>
      <c r="C5075" s="19">
        <v>2017</v>
      </c>
      <c r="D5075" s="30" t="s">
        <v>1868</v>
      </c>
      <c r="E5075" s="33" t="s">
        <v>1867</v>
      </c>
      <c r="F5075" s="33" t="s">
        <v>1867</v>
      </c>
      <c r="G5075" s="10">
        <v>73268.800000000003</v>
      </c>
      <c r="H5075" s="11" t="s">
        <v>1867</v>
      </c>
      <c r="I5075" s="11" t="s">
        <v>1867</v>
      </c>
      <c r="J5075" s="28">
        <v>26006.799999999999</v>
      </c>
    </row>
    <row r="5076" spans="1:10" x14ac:dyDescent="0.25">
      <c r="A5076"/>
      <c r="B5076" s="17"/>
      <c r="C5076" s="19">
        <v>2018</v>
      </c>
      <c r="D5076" s="30" t="s">
        <v>1868</v>
      </c>
      <c r="E5076" s="10">
        <v>131438.79999999999</v>
      </c>
      <c r="F5076" s="10">
        <v>182490.2</v>
      </c>
      <c r="G5076" s="10">
        <v>88149.6</v>
      </c>
      <c r="H5076" s="28">
        <v>9750.9</v>
      </c>
      <c r="I5076" s="28">
        <v>27370.6</v>
      </c>
      <c r="J5076" s="28">
        <v>24296</v>
      </c>
    </row>
    <row r="5077" spans="1:10" x14ac:dyDescent="0.25">
      <c r="A5077" s="21" t="s">
        <v>1663</v>
      </c>
      <c r="B5077" s="17" t="s">
        <v>1664</v>
      </c>
      <c r="C5077" s="19">
        <v>2013</v>
      </c>
      <c r="D5077" s="30" t="s">
        <v>1868</v>
      </c>
      <c r="E5077" s="10">
        <v>517959.60000000003</v>
      </c>
      <c r="F5077" s="10">
        <v>232516.8</v>
      </c>
      <c r="G5077" s="10">
        <v>97926.5</v>
      </c>
      <c r="H5077" s="11" t="s">
        <v>147</v>
      </c>
      <c r="I5077" s="28">
        <v>43425.9</v>
      </c>
      <c r="J5077" s="28">
        <v>41742.400000000001</v>
      </c>
    </row>
    <row r="5078" spans="1:10" x14ac:dyDescent="0.25">
      <c r="A5078"/>
      <c r="B5078" s="17"/>
      <c r="C5078" s="19">
        <v>2014</v>
      </c>
      <c r="D5078" s="30" t="s">
        <v>1868</v>
      </c>
      <c r="E5078" s="29" t="s">
        <v>1867</v>
      </c>
      <c r="F5078" s="10">
        <v>193789.3</v>
      </c>
      <c r="G5078" s="10">
        <v>95366.6</v>
      </c>
      <c r="H5078" s="11" t="s">
        <v>1867</v>
      </c>
      <c r="I5078" s="11" t="s">
        <v>1867</v>
      </c>
      <c r="J5078" s="28">
        <v>39238.699999999997</v>
      </c>
    </row>
    <row r="5079" spans="1:10" x14ac:dyDescent="0.25">
      <c r="A5079"/>
      <c r="B5079" s="17"/>
      <c r="C5079" s="19">
        <v>2015</v>
      </c>
      <c r="D5079" s="30" t="s">
        <v>1868</v>
      </c>
      <c r="E5079" s="33" t="s">
        <v>1867</v>
      </c>
      <c r="F5079" s="33" t="s">
        <v>1867</v>
      </c>
      <c r="G5079" s="10">
        <v>125038.3</v>
      </c>
      <c r="H5079" s="11" t="s">
        <v>1867</v>
      </c>
      <c r="I5079" s="11" t="s">
        <v>1867</v>
      </c>
      <c r="J5079" s="28">
        <v>78808.600000000006</v>
      </c>
    </row>
    <row r="5080" spans="1:10" x14ac:dyDescent="0.25">
      <c r="A5080"/>
      <c r="B5080" s="17"/>
      <c r="C5080" s="19">
        <v>2016</v>
      </c>
      <c r="D5080" s="30" t="s">
        <v>1868</v>
      </c>
      <c r="E5080" s="10">
        <v>1431897.7</v>
      </c>
      <c r="F5080" s="10">
        <v>352092.1</v>
      </c>
      <c r="G5080" s="10">
        <v>197304.6</v>
      </c>
      <c r="H5080" s="28">
        <v>13313.7</v>
      </c>
      <c r="I5080" s="28">
        <v>126000.09999999999</v>
      </c>
      <c r="J5080" s="28">
        <v>124190.5</v>
      </c>
    </row>
    <row r="5081" spans="1:10" x14ac:dyDescent="0.25">
      <c r="A5081"/>
      <c r="B5081" s="17"/>
      <c r="C5081" s="19">
        <v>2017</v>
      </c>
      <c r="D5081" s="30" t="s">
        <v>1868</v>
      </c>
      <c r="E5081" s="10">
        <v>1540801.5</v>
      </c>
      <c r="F5081" s="10">
        <v>688623.8</v>
      </c>
      <c r="G5081" s="10">
        <v>351670</v>
      </c>
      <c r="H5081" s="28">
        <v>18907.7</v>
      </c>
      <c r="I5081" s="28">
        <v>197507.5</v>
      </c>
      <c r="J5081" s="28">
        <v>187220.2</v>
      </c>
    </row>
    <row r="5082" spans="1:10" x14ac:dyDescent="0.25">
      <c r="A5082"/>
      <c r="B5082" s="17"/>
      <c r="C5082" s="19">
        <v>2018</v>
      </c>
      <c r="D5082" s="30" t="s">
        <v>1868</v>
      </c>
      <c r="E5082" s="10">
        <v>2155763.5</v>
      </c>
      <c r="F5082" s="10">
        <v>827390.6</v>
      </c>
      <c r="G5082" s="10">
        <v>523362.7</v>
      </c>
      <c r="H5082" s="28">
        <v>27372</v>
      </c>
      <c r="I5082" s="28">
        <v>230701.1</v>
      </c>
      <c r="J5082" s="28">
        <v>203156.3</v>
      </c>
    </row>
    <row r="5083" spans="1:10" x14ac:dyDescent="0.25">
      <c r="A5083" s="22" t="s">
        <v>1663</v>
      </c>
      <c r="B5083" s="17" t="s">
        <v>1665</v>
      </c>
      <c r="C5083" s="19">
        <v>2013</v>
      </c>
      <c r="D5083" s="30" t="s">
        <v>1868</v>
      </c>
      <c r="E5083" s="10">
        <v>517959.60000000003</v>
      </c>
      <c r="F5083" s="10">
        <v>232516.8</v>
      </c>
      <c r="G5083" s="10">
        <v>97926.5</v>
      </c>
      <c r="H5083" s="11" t="s">
        <v>147</v>
      </c>
      <c r="I5083" s="28">
        <v>43425.9</v>
      </c>
      <c r="J5083" s="28">
        <v>41742.400000000001</v>
      </c>
    </row>
    <row r="5084" spans="1:10" x14ac:dyDescent="0.25">
      <c r="A5084"/>
      <c r="B5084" s="17"/>
      <c r="C5084" s="19">
        <v>2014</v>
      </c>
      <c r="D5084" s="30" t="s">
        <v>1868</v>
      </c>
      <c r="E5084" s="29" t="s">
        <v>1867</v>
      </c>
      <c r="F5084" s="10">
        <v>193789.3</v>
      </c>
      <c r="G5084" s="10">
        <v>95366.6</v>
      </c>
      <c r="H5084" s="11" t="s">
        <v>1867</v>
      </c>
      <c r="I5084" s="11" t="s">
        <v>1867</v>
      </c>
      <c r="J5084" s="28">
        <v>39238.699999999997</v>
      </c>
    </row>
    <row r="5085" spans="1:10" x14ac:dyDescent="0.25">
      <c r="A5085"/>
      <c r="B5085" s="17"/>
      <c r="C5085" s="19">
        <v>2015</v>
      </c>
      <c r="D5085" s="30" t="s">
        <v>1868</v>
      </c>
      <c r="E5085" s="33" t="s">
        <v>1867</v>
      </c>
      <c r="F5085" s="33" t="s">
        <v>1867</v>
      </c>
      <c r="G5085" s="10">
        <v>125038.3</v>
      </c>
      <c r="H5085" s="11" t="s">
        <v>1867</v>
      </c>
      <c r="I5085" s="11" t="s">
        <v>1867</v>
      </c>
      <c r="J5085" s="28">
        <v>78808.600000000006</v>
      </c>
    </row>
    <row r="5086" spans="1:10" x14ac:dyDescent="0.25">
      <c r="A5086"/>
      <c r="B5086" s="17"/>
      <c r="C5086" s="19">
        <v>2016</v>
      </c>
      <c r="D5086" s="30" t="s">
        <v>1868</v>
      </c>
      <c r="E5086" s="10">
        <v>1431897.7</v>
      </c>
      <c r="F5086" s="10">
        <v>352092.1</v>
      </c>
      <c r="G5086" s="10">
        <v>197304.6</v>
      </c>
      <c r="H5086" s="28">
        <v>13313.7</v>
      </c>
      <c r="I5086" s="28">
        <v>126000.09999999999</v>
      </c>
      <c r="J5086" s="28">
        <v>124190.5</v>
      </c>
    </row>
    <row r="5087" spans="1:10" x14ac:dyDescent="0.25">
      <c r="A5087"/>
      <c r="B5087" s="17"/>
      <c r="C5087" s="19">
        <v>2017</v>
      </c>
      <c r="D5087" s="30" t="s">
        <v>1868</v>
      </c>
      <c r="E5087" s="10">
        <v>1540801.5</v>
      </c>
      <c r="F5087" s="10">
        <v>688623.8</v>
      </c>
      <c r="G5087" s="10">
        <v>351670</v>
      </c>
      <c r="H5087" s="28">
        <v>18907.7</v>
      </c>
      <c r="I5087" s="28">
        <v>197507.5</v>
      </c>
      <c r="J5087" s="28">
        <v>187220.2</v>
      </c>
    </row>
    <row r="5088" spans="1:10" x14ac:dyDescent="0.25">
      <c r="A5088"/>
      <c r="B5088" s="17"/>
      <c r="C5088" s="19">
        <v>2018</v>
      </c>
      <c r="D5088" s="30" t="s">
        <v>1868</v>
      </c>
      <c r="E5088" s="10">
        <v>2155763.5</v>
      </c>
      <c r="F5088" s="10">
        <v>827390.6</v>
      </c>
      <c r="G5088" s="10">
        <v>523362.7</v>
      </c>
      <c r="H5088" s="28">
        <v>27372</v>
      </c>
      <c r="I5088" s="28">
        <v>230701.1</v>
      </c>
      <c r="J5088" s="28">
        <v>203156.3</v>
      </c>
    </row>
    <row r="5089" spans="1:10" x14ac:dyDescent="0.25">
      <c r="A5089" s="20" t="s">
        <v>1666</v>
      </c>
      <c r="B5089" s="17" t="s">
        <v>1667</v>
      </c>
      <c r="C5089" s="19">
        <v>2013</v>
      </c>
      <c r="D5089" s="30" t="s">
        <v>1868</v>
      </c>
      <c r="E5089" s="10">
        <v>801849.2</v>
      </c>
      <c r="F5089" s="10">
        <v>2204949.2000000002</v>
      </c>
      <c r="G5089" s="10">
        <v>1370870.4</v>
      </c>
      <c r="H5089" s="11" t="s">
        <v>147</v>
      </c>
      <c r="I5089" s="28">
        <v>571062.9</v>
      </c>
      <c r="J5089" s="28">
        <v>563962.1</v>
      </c>
    </row>
    <row r="5090" spans="1:10" x14ac:dyDescent="0.25">
      <c r="A5090" s="20" t="s">
        <v>1432</v>
      </c>
      <c r="B5090" s="17"/>
      <c r="C5090" s="19">
        <v>2014</v>
      </c>
      <c r="D5090" s="30" t="s">
        <v>1868</v>
      </c>
      <c r="E5090" s="29" t="s">
        <v>1867</v>
      </c>
      <c r="F5090" s="10">
        <v>1635548.1</v>
      </c>
      <c r="G5090" s="10">
        <v>1116843</v>
      </c>
      <c r="H5090" s="11" t="s">
        <v>1867</v>
      </c>
      <c r="I5090" s="11" t="s">
        <v>1867</v>
      </c>
      <c r="J5090" s="28">
        <v>528208.30000000005</v>
      </c>
    </row>
    <row r="5091" spans="1:10" x14ac:dyDescent="0.25">
      <c r="A5091"/>
      <c r="B5091" s="17"/>
      <c r="C5091" s="19">
        <v>2015</v>
      </c>
      <c r="D5091" s="30" t="s">
        <v>1868</v>
      </c>
      <c r="E5091" s="10">
        <v>807375.3</v>
      </c>
      <c r="F5091" s="10">
        <v>1786797.4</v>
      </c>
      <c r="G5091" s="10">
        <v>1236316.6000000001</v>
      </c>
      <c r="H5091" s="11" t="s">
        <v>147</v>
      </c>
      <c r="I5091" s="28">
        <v>720733.9</v>
      </c>
      <c r="J5091" s="28">
        <v>705867.4</v>
      </c>
    </row>
    <row r="5092" spans="1:10" x14ac:dyDescent="0.25">
      <c r="A5092"/>
      <c r="B5092" s="17"/>
      <c r="C5092" s="19">
        <v>2016</v>
      </c>
      <c r="D5092" s="30" t="s">
        <v>1868</v>
      </c>
      <c r="E5092" s="10">
        <v>1009326.2</v>
      </c>
      <c r="F5092" s="10">
        <v>3525955.9</v>
      </c>
      <c r="G5092" s="10">
        <v>2173420.2999999998</v>
      </c>
      <c r="H5092" s="11" t="s">
        <v>147</v>
      </c>
      <c r="I5092" s="28">
        <v>1144458.3999999999</v>
      </c>
      <c r="J5092" s="28">
        <v>1128829.6000000001</v>
      </c>
    </row>
    <row r="5093" spans="1:10" x14ac:dyDescent="0.25">
      <c r="A5093"/>
      <c r="B5093" s="17"/>
      <c r="C5093" s="19">
        <v>2017</v>
      </c>
      <c r="D5093" s="30" t="s">
        <v>1868</v>
      </c>
      <c r="E5093" s="10">
        <v>851833.1</v>
      </c>
      <c r="F5093" s="10">
        <v>4203742.2</v>
      </c>
      <c r="G5093" s="10">
        <v>3118556.4000000004</v>
      </c>
      <c r="H5093" s="11" t="s">
        <v>147</v>
      </c>
      <c r="I5093" s="28">
        <v>1644857</v>
      </c>
      <c r="J5093" s="28">
        <v>1614559.6</v>
      </c>
    </row>
    <row r="5094" spans="1:10" x14ac:dyDescent="0.25">
      <c r="A5094"/>
      <c r="B5094" s="17"/>
      <c r="C5094" s="19">
        <v>2018</v>
      </c>
      <c r="D5094" s="30" t="s">
        <v>1868</v>
      </c>
      <c r="E5094" s="10">
        <v>4624836.9000000004</v>
      </c>
      <c r="F5094" s="10">
        <v>4824891</v>
      </c>
      <c r="G5094" s="10">
        <v>3784217.9</v>
      </c>
      <c r="H5094" s="11" t="s">
        <v>147</v>
      </c>
      <c r="I5094" s="28">
        <v>2305798.6</v>
      </c>
      <c r="J5094" s="28">
        <v>2274487.5</v>
      </c>
    </row>
    <row r="5095" spans="1:10" x14ac:dyDescent="0.25">
      <c r="A5095" s="21" t="s">
        <v>1668</v>
      </c>
      <c r="B5095" s="17" t="s">
        <v>1669</v>
      </c>
      <c r="C5095" s="19">
        <v>2013</v>
      </c>
      <c r="D5095" s="30" t="s">
        <v>1868</v>
      </c>
      <c r="E5095" s="10">
        <v>760775.5</v>
      </c>
      <c r="F5095" s="10">
        <v>1967099.5000000002</v>
      </c>
      <c r="G5095" s="10">
        <v>1236334.3</v>
      </c>
      <c r="H5095" s="11" t="s">
        <v>147</v>
      </c>
      <c r="I5095" s="28">
        <v>490514.3</v>
      </c>
      <c r="J5095" s="28">
        <v>485160</v>
      </c>
    </row>
    <row r="5096" spans="1:10" x14ac:dyDescent="0.25">
      <c r="A5096"/>
      <c r="B5096" s="17"/>
      <c r="C5096" s="19">
        <v>2014</v>
      </c>
      <c r="D5096" s="30" t="s">
        <v>1868</v>
      </c>
      <c r="E5096" s="10">
        <v>519123.19999999995</v>
      </c>
      <c r="F5096" s="10">
        <v>1423921.4</v>
      </c>
      <c r="G5096" s="10">
        <v>1021737.1000000001</v>
      </c>
      <c r="H5096" s="11" t="s">
        <v>1867</v>
      </c>
      <c r="I5096" s="11" t="s">
        <v>1867</v>
      </c>
      <c r="J5096" s="28">
        <v>470817.8</v>
      </c>
    </row>
    <row r="5097" spans="1:10" x14ac:dyDescent="0.25">
      <c r="A5097"/>
      <c r="B5097" s="17"/>
      <c r="C5097" s="19">
        <v>2015</v>
      </c>
      <c r="D5097" s="30" t="s">
        <v>1868</v>
      </c>
      <c r="E5097" s="33" t="s">
        <v>1867</v>
      </c>
      <c r="F5097" s="10">
        <v>1565309.9000000001</v>
      </c>
      <c r="G5097" s="10">
        <v>1105552.8999999999</v>
      </c>
      <c r="H5097" s="11" t="s">
        <v>147</v>
      </c>
      <c r="I5097" s="33" t="s">
        <v>1867</v>
      </c>
      <c r="J5097" s="28">
        <v>608692.19999999995</v>
      </c>
    </row>
    <row r="5098" spans="1:10" x14ac:dyDescent="0.25">
      <c r="A5098"/>
      <c r="B5098" s="17"/>
      <c r="C5098" s="19">
        <v>2016</v>
      </c>
      <c r="D5098" s="30" t="s">
        <v>1868</v>
      </c>
      <c r="E5098" s="10">
        <v>879368.5</v>
      </c>
      <c r="F5098" s="10">
        <v>3093968.1</v>
      </c>
      <c r="G5098" s="10">
        <v>1861153.1</v>
      </c>
      <c r="H5098" s="11" t="s">
        <v>147</v>
      </c>
      <c r="I5098" s="33" t="s">
        <v>1867</v>
      </c>
      <c r="J5098" s="28">
        <v>914542.6</v>
      </c>
    </row>
    <row r="5099" spans="1:10" x14ac:dyDescent="0.25">
      <c r="A5099"/>
      <c r="B5099" s="17"/>
      <c r="C5099" s="19">
        <v>2017</v>
      </c>
      <c r="D5099" s="30" t="s">
        <v>1868</v>
      </c>
      <c r="E5099" s="33" t="s">
        <v>1867</v>
      </c>
      <c r="F5099" s="10">
        <v>3648885.0999999996</v>
      </c>
      <c r="G5099" s="10">
        <v>2674905.2999999998</v>
      </c>
      <c r="H5099" s="11" t="s">
        <v>147</v>
      </c>
      <c r="I5099" s="33" t="s">
        <v>1867</v>
      </c>
      <c r="J5099" s="28">
        <v>1298553.8</v>
      </c>
    </row>
    <row r="5100" spans="1:10" x14ac:dyDescent="0.25">
      <c r="A5100"/>
      <c r="B5100" s="17"/>
      <c r="C5100" s="19">
        <v>2018</v>
      </c>
      <c r="D5100" s="30" t="s">
        <v>1868</v>
      </c>
      <c r="E5100" s="30" t="s">
        <v>1867</v>
      </c>
      <c r="F5100" s="10">
        <v>4047609.2</v>
      </c>
      <c r="G5100" s="10">
        <v>3105633.6</v>
      </c>
      <c r="H5100" s="11" t="s">
        <v>147</v>
      </c>
      <c r="I5100" s="30" t="s">
        <v>1867</v>
      </c>
      <c r="J5100" s="28">
        <v>1794279.6</v>
      </c>
    </row>
    <row r="5101" spans="1:10" x14ac:dyDescent="0.25">
      <c r="A5101" s="22" t="s">
        <v>1670</v>
      </c>
      <c r="B5101" s="17" t="s">
        <v>1671</v>
      </c>
      <c r="C5101" s="19">
        <v>2013</v>
      </c>
      <c r="D5101" s="30" t="s">
        <v>1868</v>
      </c>
      <c r="E5101" s="10">
        <v>97590.5</v>
      </c>
      <c r="F5101" s="10">
        <v>1114683.3999999999</v>
      </c>
      <c r="G5101" s="10">
        <v>869554.5</v>
      </c>
      <c r="H5101" s="11" t="s">
        <v>147</v>
      </c>
      <c r="I5101" s="28">
        <v>479739.5</v>
      </c>
      <c r="J5101" s="28">
        <v>474385.2</v>
      </c>
    </row>
    <row r="5102" spans="1:10" x14ac:dyDescent="0.25">
      <c r="A5102"/>
      <c r="B5102" s="17"/>
      <c r="C5102" s="19">
        <v>2014</v>
      </c>
      <c r="D5102" s="30" t="s">
        <v>1868</v>
      </c>
      <c r="E5102" s="10">
        <v>32548.499999999996</v>
      </c>
      <c r="F5102" s="10">
        <v>919199.3</v>
      </c>
      <c r="G5102" s="10">
        <v>759104.3</v>
      </c>
      <c r="H5102" s="11" t="s">
        <v>1867</v>
      </c>
      <c r="I5102" s="11" t="s">
        <v>1867</v>
      </c>
      <c r="J5102" s="28">
        <v>461811.9</v>
      </c>
    </row>
    <row r="5103" spans="1:10" x14ac:dyDescent="0.25">
      <c r="A5103"/>
      <c r="B5103" s="17"/>
      <c r="C5103" s="19">
        <v>2015</v>
      </c>
      <c r="D5103" s="30" t="s">
        <v>1868</v>
      </c>
      <c r="E5103" s="33" t="s">
        <v>1867</v>
      </c>
      <c r="F5103" s="10">
        <v>1064524.5</v>
      </c>
      <c r="G5103" s="10">
        <v>844501.9</v>
      </c>
      <c r="H5103" s="11" t="s">
        <v>147</v>
      </c>
      <c r="I5103" s="33" t="s">
        <v>1867</v>
      </c>
      <c r="J5103" s="28">
        <v>598366</v>
      </c>
    </row>
    <row r="5104" spans="1:10" x14ac:dyDescent="0.25">
      <c r="A5104"/>
      <c r="B5104" s="17"/>
      <c r="C5104" s="19">
        <v>2016</v>
      </c>
      <c r="D5104" s="30" t="s">
        <v>1868</v>
      </c>
      <c r="E5104" s="10">
        <v>44384.9</v>
      </c>
      <c r="F5104" s="10">
        <v>1775131.9</v>
      </c>
      <c r="G5104" s="10">
        <v>1394619.8</v>
      </c>
      <c r="H5104" s="11" t="s">
        <v>147</v>
      </c>
      <c r="I5104" s="33" t="s">
        <v>1867</v>
      </c>
      <c r="J5104" s="28">
        <f>897763.9-0.1</f>
        <v>897763.8</v>
      </c>
    </row>
    <row r="5105" spans="1:10" x14ac:dyDescent="0.25">
      <c r="A5105"/>
      <c r="B5105" s="17"/>
      <c r="C5105" s="19">
        <v>2017</v>
      </c>
      <c r="D5105" s="30" t="s">
        <v>1868</v>
      </c>
      <c r="E5105" s="33" t="s">
        <v>1867</v>
      </c>
      <c r="F5105" s="10">
        <v>2287738</v>
      </c>
      <c r="G5105" s="10">
        <v>1983752.3</v>
      </c>
      <c r="H5105" s="11" t="s">
        <v>147</v>
      </c>
      <c r="I5105" s="33" t="s">
        <v>1867</v>
      </c>
      <c r="J5105" s="28">
        <v>1298553.8</v>
      </c>
    </row>
    <row r="5106" spans="1:10" x14ac:dyDescent="0.25">
      <c r="A5106"/>
      <c r="B5106" s="17"/>
      <c r="C5106" s="19">
        <v>2018</v>
      </c>
      <c r="D5106" s="30" t="s">
        <v>1868</v>
      </c>
      <c r="E5106" s="30" t="s">
        <v>1867</v>
      </c>
      <c r="F5106" s="10">
        <v>2796847.9000000004</v>
      </c>
      <c r="G5106" s="10">
        <v>2438591.5</v>
      </c>
      <c r="H5106" s="11" t="s">
        <v>147</v>
      </c>
      <c r="I5106" s="30" t="s">
        <v>1867</v>
      </c>
      <c r="J5106" s="28">
        <v>1766872.5</v>
      </c>
    </row>
    <row r="5107" spans="1:10" x14ac:dyDescent="0.25">
      <c r="A5107" s="22" t="s">
        <v>1672</v>
      </c>
      <c r="B5107" s="17" t="s">
        <v>1673</v>
      </c>
      <c r="C5107" s="19">
        <v>2013</v>
      </c>
      <c r="D5107" s="30" t="s">
        <v>1868</v>
      </c>
      <c r="E5107" s="10">
        <v>663185</v>
      </c>
      <c r="F5107" s="10">
        <v>852416.10000000009</v>
      </c>
      <c r="G5107" s="10">
        <v>366779.8</v>
      </c>
      <c r="H5107" s="11" t="s">
        <v>147</v>
      </c>
      <c r="I5107" s="28">
        <v>10774.8</v>
      </c>
      <c r="J5107" s="28">
        <v>10774.8</v>
      </c>
    </row>
    <row r="5108" spans="1:10" x14ac:dyDescent="0.25">
      <c r="A5108"/>
      <c r="B5108" s="17"/>
      <c r="C5108" s="19">
        <v>2014</v>
      </c>
      <c r="D5108" s="30" t="s">
        <v>1868</v>
      </c>
      <c r="E5108" s="10">
        <v>486574.7</v>
      </c>
      <c r="F5108" s="10">
        <v>504722.10000000003</v>
      </c>
      <c r="G5108" s="10">
        <v>262632.80000000005</v>
      </c>
      <c r="H5108" s="11" t="s">
        <v>147</v>
      </c>
      <c r="I5108" s="28">
        <v>9005.9</v>
      </c>
      <c r="J5108" s="28">
        <v>9005.9</v>
      </c>
    </row>
    <row r="5109" spans="1:10" x14ac:dyDescent="0.25">
      <c r="A5109"/>
      <c r="B5109" s="17"/>
      <c r="C5109" s="19">
        <v>2015</v>
      </c>
      <c r="D5109" s="30" t="s">
        <v>1868</v>
      </c>
      <c r="E5109" s="10">
        <v>666471.4</v>
      </c>
      <c r="F5109" s="10">
        <v>500785.4</v>
      </c>
      <c r="G5109" s="10">
        <v>261051.00000000003</v>
      </c>
      <c r="H5109" s="11" t="s">
        <v>147</v>
      </c>
      <c r="I5109" s="28">
        <v>10326.200000000001</v>
      </c>
      <c r="J5109" s="28">
        <v>10326.200000000001</v>
      </c>
    </row>
    <row r="5110" spans="1:10" x14ac:dyDescent="0.25">
      <c r="A5110"/>
      <c r="B5110" s="17"/>
      <c r="C5110" s="19">
        <v>2016</v>
      </c>
      <c r="D5110" s="30" t="s">
        <v>1868</v>
      </c>
      <c r="E5110" s="10">
        <v>834983.6</v>
      </c>
      <c r="F5110" s="10">
        <v>1318836.2</v>
      </c>
      <c r="G5110" s="10">
        <v>466533.3</v>
      </c>
      <c r="H5110" s="11" t="s">
        <v>147</v>
      </c>
      <c r="I5110" s="28">
        <v>16778.8</v>
      </c>
      <c r="J5110" s="28">
        <v>16778.8</v>
      </c>
    </row>
    <row r="5111" spans="1:10" x14ac:dyDescent="0.25">
      <c r="A5111"/>
      <c r="B5111" s="17"/>
      <c r="C5111" s="19">
        <v>2017</v>
      </c>
      <c r="D5111" s="30" t="s">
        <v>1868</v>
      </c>
      <c r="E5111" s="10">
        <v>610750.4</v>
      </c>
      <c r="F5111" s="10">
        <v>1361147.1</v>
      </c>
      <c r="G5111" s="10">
        <v>691153</v>
      </c>
      <c r="H5111" s="11" t="s">
        <v>147</v>
      </c>
      <c r="I5111" s="11" t="s">
        <v>147</v>
      </c>
      <c r="J5111" s="11" t="s">
        <v>147</v>
      </c>
    </row>
    <row r="5112" spans="1:10" x14ac:dyDescent="0.25">
      <c r="A5112"/>
      <c r="B5112" s="17"/>
      <c r="C5112" s="19">
        <v>2018</v>
      </c>
      <c r="D5112" s="30" t="s">
        <v>1868</v>
      </c>
      <c r="E5112" s="10">
        <v>4393351</v>
      </c>
      <c r="F5112" s="10">
        <v>1250761.3</v>
      </c>
      <c r="G5112" s="10">
        <v>667042.1</v>
      </c>
      <c r="H5112" s="11" t="s">
        <v>147</v>
      </c>
      <c r="I5112" s="28">
        <v>27407.1</v>
      </c>
      <c r="J5112" s="28">
        <v>27407.1</v>
      </c>
    </row>
    <row r="5113" spans="1:10" x14ac:dyDescent="0.25">
      <c r="A5113" s="21" t="s">
        <v>1674</v>
      </c>
      <c r="B5113" s="17" t="s">
        <v>1675</v>
      </c>
      <c r="C5113" s="19">
        <v>2013</v>
      </c>
      <c r="D5113" s="30" t="s">
        <v>1868</v>
      </c>
      <c r="E5113" s="10">
        <v>41073.699999999997</v>
      </c>
      <c r="F5113" s="10">
        <v>237849.7</v>
      </c>
      <c r="G5113" s="10">
        <v>134536.1</v>
      </c>
      <c r="H5113" s="11" t="s">
        <v>147</v>
      </c>
      <c r="I5113" s="28">
        <v>80548.600000000006</v>
      </c>
      <c r="J5113" s="28">
        <v>78802.100000000006</v>
      </c>
    </row>
    <row r="5114" spans="1:10" x14ac:dyDescent="0.25">
      <c r="A5114"/>
      <c r="B5114" s="17"/>
      <c r="C5114" s="19">
        <v>2014</v>
      </c>
      <c r="D5114" s="30" t="s">
        <v>1868</v>
      </c>
      <c r="E5114" s="29" t="s">
        <v>1867</v>
      </c>
      <c r="F5114" s="10">
        <v>211626.7</v>
      </c>
      <c r="G5114" s="10">
        <v>95105.9</v>
      </c>
      <c r="H5114" s="11" t="s">
        <v>147</v>
      </c>
      <c r="I5114" s="29" t="s">
        <v>1867</v>
      </c>
      <c r="J5114" s="28">
        <v>57390.5</v>
      </c>
    </row>
    <row r="5115" spans="1:10" x14ac:dyDescent="0.25">
      <c r="A5115"/>
      <c r="B5115" s="17"/>
      <c r="C5115" s="19">
        <v>2015</v>
      </c>
      <c r="D5115" s="30" t="s">
        <v>1868</v>
      </c>
      <c r="E5115" s="33" t="s">
        <v>1867</v>
      </c>
      <c r="F5115" s="10">
        <v>221487.5</v>
      </c>
      <c r="G5115" s="10">
        <v>130763.7</v>
      </c>
      <c r="H5115" s="11" t="s">
        <v>147</v>
      </c>
      <c r="I5115" s="33" t="s">
        <v>1867</v>
      </c>
      <c r="J5115" s="28">
        <v>97175.2</v>
      </c>
    </row>
    <row r="5116" spans="1:10" x14ac:dyDescent="0.25">
      <c r="A5116"/>
      <c r="B5116" s="17"/>
      <c r="C5116" s="19">
        <v>2016</v>
      </c>
      <c r="D5116" s="30" t="s">
        <v>1868</v>
      </c>
      <c r="E5116" s="10">
        <v>129957.7</v>
      </c>
      <c r="F5116" s="10">
        <v>431987.8</v>
      </c>
      <c r="G5116" s="10">
        <v>312267.2</v>
      </c>
      <c r="H5116" s="11" t="s">
        <v>147</v>
      </c>
      <c r="I5116" s="33" t="s">
        <v>1867</v>
      </c>
      <c r="J5116" s="28">
        <v>214287</v>
      </c>
    </row>
    <row r="5117" spans="1:10" x14ac:dyDescent="0.25">
      <c r="A5117"/>
      <c r="B5117" s="17"/>
      <c r="C5117" s="19">
        <v>2017</v>
      </c>
      <c r="D5117" s="30" t="s">
        <v>1868</v>
      </c>
      <c r="E5117" s="33" t="s">
        <v>1867</v>
      </c>
      <c r="F5117" s="10">
        <v>554857.1</v>
      </c>
      <c r="G5117" s="10">
        <v>443651.1</v>
      </c>
      <c r="H5117" s="11" t="s">
        <v>147</v>
      </c>
      <c r="I5117" s="33" t="s">
        <v>1867</v>
      </c>
      <c r="J5117" s="28">
        <v>316005.8</v>
      </c>
    </row>
    <row r="5118" spans="1:10" x14ac:dyDescent="0.25">
      <c r="A5118"/>
      <c r="B5118" s="17"/>
      <c r="C5118" s="19">
        <v>2018</v>
      </c>
      <c r="D5118" s="30" t="s">
        <v>1868</v>
      </c>
      <c r="E5118" s="30" t="s">
        <v>1867</v>
      </c>
      <c r="F5118" s="10">
        <v>777281.8</v>
      </c>
      <c r="G5118" s="10">
        <v>678584.3</v>
      </c>
      <c r="H5118" s="11" t="s">
        <v>147</v>
      </c>
      <c r="I5118" s="30" t="s">
        <v>1867</v>
      </c>
      <c r="J5118" s="28">
        <v>480207.9</v>
      </c>
    </row>
    <row r="5119" spans="1:10" x14ac:dyDescent="0.25">
      <c r="A5119" s="22" t="s">
        <v>1674</v>
      </c>
      <c r="B5119" s="17" t="s">
        <v>1676</v>
      </c>
      <c r="C5119" s="19">
        <v>2013</v>
      </c>
      <c r="D5119" s="30" t="s">
        <v>1868</v>
      </c>
      <c r="E5119" s="10">
        <v>41073.699999999997</v>
      </c>
      <c r="F5119" s="10">
        <v>237849.7</v>
      </c>
      <c r="G5119" s="10">
        <v>134536.1</v>
      </c>
      <c r="H5119" s="11" t="s">
        <v>147</v>
      </c>
      <c r="I5119" s="28">
        <v>80548.600000000006</v>
      </c>
      <c r="J5119" s="28">
        <v>78802.100000000006</v>
      </c>
    </row>
    <row r="5120" spans="1:10" x14ac:dyDescent="0.25">
      <c r="A5120"/>
      <c r="B5120" s="17"/>
      <c r="C5120" s="19">
        <v>2014</v>
      </c>
      <c r="D5120" s="30" t="s">
        <v>1868</v>
      </c>
      <c r="E5120" s="29" t="s">
        <v>1867</v>
      </c>
      <c r="F5120" s="10">
        <v>211626.7</v>
      </c>
      <c r="G5120" s="10">
        <v>95105.9</v>
      </c>
      <c r="H5120" s="11" t="s">
        <v>147</v>
      </c>
      <c r="I5120" s="29" t="s">
        <v>1867</v>
      </c>
      <c r="J5120" s="28">
        <v>57390.5</v>
      </c>
    </row>
    <row r="5121" spans="1:10" x14ac:dyDescent="0.25">
      <c r="A5121"/>
      <c r="B5121" s="17"/>
      <c r="C5121" s="19">
        <v>2015</v>
      </c>
      <c r="D5121" s="30" t="s">
        <v>1868</v>
      </c>
      <c r="E5121" s="33" t="s">
        <v>1867</v>
      </c>
      <c r="F5121" s="10">
        <v>221487.5</v>
      </c>
      <c r="G5121" s="10">
        <v>130763.7</v>
      </c>
      <c r="H5121" s="11" t="s">
        <v>147</v>
      </c>
      <c r="I5121" s="33" t="s">
        <v>1867</v>
      </c>
      <c r="J5121" s="28">
        <v>97175.2</v>
      </c>
    </row>
    <row r="5122" spans="1:10" x14ac:dyDescent="0.25">
      <c r="A5122"/>
      <c r="B5122" s="17"/>
      <c r="C5122" s="19">
        <v>2016</v>
      </c>
      <c r="D5122" s="30" t="s">
        <v>1868</v>
      </c>
      <c r="E5122" s="10">
        <v>129957.7</v>
      </c>
      <c r="F5122" s="10">
        <v>431987.8</v>
      </c>
      <c r="G5122" s="10">
        <v>312267.2</v>
      </c>
      <c r="H5122" s="11" t="s">
        <v>147</v>
      </c>
      <c r="I5122" s="33" t="s">
        <v>1867</v>
      </c>
      <c r="J5122" s="28">
        <v>214287</v>
      </c>
    </row>
    <row r="5123" spans="1:10" x14ac:dyDescent="0.25">
      <c r="A5123"/>
      <c r="B5123" s="17"/>
      <c r="C5123" s="19">
        <v>2017</v>
      </c>
      <c r="D5123" s="30" t="s">
        <v>1868</v>
      </c>
      <c r="E5123" s="33" t="s">
        <v>1867</v>
      </c>
      <c r="F5123" s="10">
        <v>554857.1</v>
      </c>
      <c r="G5123" s="10">
        <v>443651.1</v>
      </c>
      <c r="H5123" s="11" t="s">
        <v>147</v>
      </c>
      <c r="I5123" s="33" t="s">
        <v>1867</v>
      </c>
      <c r="J5123" s="28">
        <v>316005.8</v>
      </c>
    </row>
    <row r="5124" spans="1:10" x14ac:dyDescent="0.25">
      <c r="A5124"/>
      <c r="B5124" s="17"/>
      <c r="C5124" s="19">
        <v>2018</v>
      </c>
      <c r="D5124" s="30" t="s">
        <v>1868</v>
      </c>
      <c r="E5124" s="30" t="s">
        <v>1867</v>
      </c>
      <c r="F5124" s="10">
        <v>777281.8</v>
      </c>
      <c r="G5124" s="10">
        <v>678584.3</v>
      </c>
      <c r="H5124" s="11" t="s">
        <v>147</v>
      </c>
      <c r="I5124" s="30" t="s">
        <v>1867</v>
      </c>
      <c r="J5124" s="28">
        <v>480207.9</v>
      </c>
    </row>
    <row r="5125" spans="1:10" x14ac:dyDescent="0.25">
      <c r="A5125" s="20" t="s">
        <v>130</v>
      </c>
      <c r="B5125" s="17" t="s">
        <v>1677</v>
      </c>
      <c r="C5125" s="19">
        <v>2013</v>
      </c>
      <c r="D5125" s="34" t="s">
        <v>1867</v>
      </c>
      <c r="E5125" s="10">
        <v>3688138.9</v>
      </c>
      <c r="F5125" s="34" t="s">
        <v>1867</v>
      </c>
      <c r="G5125" s="10">
        <v>795426.29999999993</v>
      </c>
      <c r="H5125" s="11" t="s">
        <v>1867</v>
      </c>
      <c r="I5125" s="11" t="s">
        <v>1867</v>
      </c>
      <c r="J5125" s="28">
        <v>99636.7</v>
      </c>
    </row>
    <row r="5126" spans="1:10" x14ac:dyDescent="0.25">
      <c r="A5126"/>
      <c r="B5126" s="17"/>
      <c r="C5126" s="19">
        <v>2014</v>
      </c>
      <c r="D5126" s="30" t="s">
        <v>1868</v>
      </c>
      <c r="E5126" s="29" t="s">
        <v>1867</v>
      </c>
      <c r="F5126" s="10">
        <v>3369743.3000000003</v>
      </c>
      <c r="G5126" s="10">
        <v>1061679.3999999999</v>
      </c>
      <c r="H5126" s="11" t="s">
        <v>1867</v>
      </c>
      <c r="I5126" s="11" t="s">
        <v>1867</v>
      </c>
      <c r="J5126" s="28">
        <v>117192.3</v>
      </c>
    </row>
    <row r="5127" spans="1:10" x14ac:dyDescent="0.25">
      <c r="A5127"/>
      <c r="B5127" s="17"/>
      <c r="C5127" s="19">
        <v>2015</v>
      </c>
      <c r="D5127" s="30" t="s">
        <v>1868</v>
      </c>
      <c r="E5127" s="10">
        <v>3580406.5</v>
      </c>
      <c r="F5127" s="10">
        <v>3543113.5</v>
      </c>
      <c r="G5127" s="10">
        <v>1242621.3</v>
      </c>
      <c r="H5127" s="28">
        <v>19758.8</v>
      </c>
      <c r="I5127" s="28">
        <v>186510.80000000002</v>
      </c>
      <c r="J5127" s="28">
        <v>177648.3</v>
      </c>
    </row>
    <row r="5128" spans="1:10" x14ac:dyDescent="0.25">
      <c r="A5128"/>
      <c r="B5128" s="17"/>
      <c r="C5128" s="19">
        <v>2016</v>
      </c>
      <c r="D5128" s="30" t="s">
        <v>1868</v>
      </c>
      <c r="E5128" s="11" t="s">
        <v>1867</v>
      </c>
      <c r="F5128" s="33" t="s">
        <v>1867</v>
      </c>
      <c r="G5128" s="10">
        <v>1900665.7999999998</v>
      </c>
      <c r="H5128" s="11" t="s">
        <v>1867</v>
      </c>
      <c r="I5128" s="11" t="s">
        <v>1867</v>
      </c>
      <c r="J5128" s="28">
        <v>293386.90000000002</v>
      </c>
    </row>
    <row r="5129" spans="1:10" x14ac:dyDescent="0.25">
      <c r="A5129"/>
      <c r="B5129" s="17"/>
      <c r="C5129" s="19">
        <v>2017</v>
      </c>
      <c r="D5129" s="30" t="s">
        <v>1868</v>
      </c>
      <c r="E5129" s="33" t="s">
        <v>1867</v>
      </c>
      <c r="F5129" s="33" t="s">
        <v>1867</v>
      </c>
      <c r="G5129" s="10">
        <v>2055567.2</v>
      </c>
      <c r="H5129" s="11" t="s">
        <v>1867</v>
      </c>
      <c r="I5129" s="11" t="s">
        <v>1867</v>
      </c>
      <c r="J5129" s="28">
        <v>416502.2</v>
      </c>
    </row>
    <row r="5130" spans="1:10" x14ac:dyDescent="0.25">
      <c r="A5130"/>
      <c r="B5130" s="17"/>
      <c r="C5130" s="19">
        <v>2018</v>
      </c>
      <c r="D5130" s="30" t="s">
        <v>1868</v>
      </c>
      <c r="E5130" s="30" t="s">
        <v>1867</v>
      </c>
      <c r="F5130" s="30" t="s">
        <v>1867</v>
      </c>
      <c r="G5130" s="10">
        <v>2634331</v>
      </c>
      <c r="H5130" s="11" t="s">
        <v>1867</v>
      </c>
      <c r="I5130" s="11" t="s">
        <v>1867</v>
      </c>
      <c r="J5130" s="28">
        <v>572634.30000000005</v>
      </c>
    </row>
    <row r="5131" spans="1:10" x14ac:dyDescent="0.25">
      <c r="A5131" s="21" t="s">
        <v>1678</v>
      </c>
      <c r="B5131" s="17" t="s">
        <v>1679</v>
      </c>
      <c r="C5131" s="19">
        <v>2013</v>
      </c>
      <c r="D5131" s="34" t="s">
        <v>1867</v>
      </c>
      <c r="E5131" s="10">
        <v>3565361.6999999997</v>
      </c>
      <c r="F5131" s="34" t="s">
        <v>1867</v>
      </c>
      <c r="G5131" s="10">
        <v>632428.6</v>
      </c>
      <c r="H5131" s="11" t="s">
        <v>1867</v>
      </c>
      <c r="I5131" s="11" t="s">
        <v>1867</v>
      </c>
      <c r="J5131" s="28">
        <v>44724.7</v>
      </c>
    </row>
    <row r="5132" spans="1:10" x14ac:dyDescent="0.25">
      <c r="A5132"/>
      <c r="B5132" s="17"/>
      <c r="C5132" s="19">
        <v>2014</v>
      </c>
      <c r="D5132" s="30" t="s">
        <v>1868</v>
      </c>
      <c r="E5132" s="29" t="s">
        <v>1867</v>
      </c>
      <c r="F5132" s="10">
        <v>2954341.8000000003</v>
      </c>
      <c r="G5132" s="10">
        <v>871854.1</v>
      </c>
      <c r="H5132" s="11" t="s">
        <v>1867</v>
      </c>
      <c r="I5132" s="11" t="s">
        <v>1867</v>
      </c>
      <c r="J5132" s="28">
        <v>55398.1</v>
      </c>
    </row>
    <row r="5133" spans="1:10" x14ac:dyDescent="0.25">
      <c r="A5133"/>
      <c r="B5133" s="17"/>
      <c r="C5133" s="19">
        <v>2015</v>
      </c>
      <c r="D5133" s="30" t="s">
        <v>1868</v>
      </c>
      <c r="E5133" s="10">
        <v>3175050.4</v>
      </c>
      <c r="F5133" s="10">
        <v>3076100.1</v>
      </c>
      <c r="G5133" s="10">
        <v>1030567</v>
      </c>
      <c r="H5133" s="28">
        <v>19758.8</v>
      </c>
      <c r="I5133" s="28">
        <v>85279.4</v>
      </c>
      <c r="J5133" s="28">
        <v>77217.600000000006</v>
      </c>
    </row>
    <row r="5134" spans="1:10" x14ac:dyDescent="0.25">
      <c r="A5134"/>
      <c r="B5134" s="17"/>
      <c r="C5134" s="19">
        <v>2016</v>
      </c>
      <c r="D5134" s="30" t="s">
        <v>1868</v>
      </c>
      <c r="E5134" s="11" t="s">
        <v>1867</v>
      </c>
      <c r="F5134" s="33" t="s">
        <v>1867</v>
      </c>
      <c r="G5134" s="10">
        <v>1504731.9000000001</v>
      </c>
      <c r="H5134" s="11" t="s">
        <v>1867</v>
      </c>
      <c r="I5134" s="11" t="s">
        <v>1867</v>
      </c>
      <c r="J5134" s="28">
        <f>135054.9-0.1</f>
        <v>135054.79999999999</v>
      </c>
    </row>
    <row r="5135" spans="1:10" x14ac:dyDescent="0.25">
      <c r="A5135"/>
      <c r="B5135" s="17"/>
      <c r="C5135" s="19">
        <v>2017</v>
      </c>
      <c r="D5135" s="30" t="s">
        <v>1868</v>
      </c>
      <c r="E5135" s="10">
        <v>4903789.3</v>
      </c>
      <c r="F5135" s="10">
        <v>5111330.5</v>
      </c>
      <c r="G5135" s="10">
        <v>1578733.2999999998</v>
      </c>
      <c r="H5135" s="28">
        <v>16247.7</v>
      </c>
      <c r="I5135" s="28">
        <v>290989.7</v>
      </c>
      <c r="J5135" s="28">
        <v>180441.4</v>
      </c>
    </row>
    <row r="5136" spans="1:10" x14ac:dyDescent="0.25">
      <c r="A5136"/>
      <c r="B5136" s="17"/>
      <c r="C5136" s="19">
        <v>2018</v>
      </c>
      <c r="D5136" s="30" t="s">
        <v>1868</v>
      </c>
      <c r="E5136" s="30" t="s">
        <v>1867</v>
      </c>
      <c r="F5136" s="30" t="s">
        <v>1867</v>
      </c>
      <c r="G5136" s="10">
        <v>1826337.2</v>
      </c>
      <c r="H5136" s="11" t="s">
        <v>1867</v>
      </c>
      <c r="I5136" s="11" t="s">
        <v>1867</v>
      </c>
      <c r="J5136" s="28">
        <v>229628.79999999999</v>
      </c>
    </row>
    <row r="5137" spans="1:10" x14ac:dyDescent="0.25">
      <c r="A5137" s="22" t="s">
        <v>1678</v>
      </c>
      <c r="B5137" s="17" t="s">
        <v>1680</v>
      </c>
      <c r="C5137" s="19">
        <v>2013</v>
      </c>
      <c r="D5137" s="34" t="s">
        <v>1867</v>
      </c>
      <c r="E5137" s="10">
        <v>3565361.6999999997</v>
      </c>
      <c r="F5137" s="34" t="s">
        <v>1867</v>
      </c>
      <c r="G5137" s="10">
        <v>632428.6</v>
      </c>
      <c r="H5137" s="11" t="s">
        <v>1867</v>
      </c>
      <c r="I5137" s="11" t="s">
        <v>1867</v>
      </c>
      <c r="J5137" s="28">
        <v>44724.7</v>
      </c>
    </row>
    <row r="5138" spans="1:10" x14ac:dyDescent="0.25">
      <c r="A5138"/>
      <c r="B5138" s="17"/>
      <c r="C5138" s="19">
        <v>2014</v>
      </c>
      <c r="D5138" s="30" t="s">
        <v>1868</v>
      </c>
      <c r="E5138" s="29" t="s">
        <v>1867</v>
      </c>
      <c r="F5138" s="10">
        <v>2954341.8000000003</v>
      </c>
      <c r="G5138" s="10">
        <v>871854.1</v>
      </c>
      <c r="H5138" s="11" t="s">
        <v>1867</v>
      </c>
      <c r="I5138" s="11" t="s">
        <v>1867</v>
      </c>
      <c r="J5138" s="28">
        <v>55398.1</v>
      </c>
    </row>
    <row r="5139" spans="1:10" x14ac:dyDescent="0.25">
      <c r="A5139"/>
      <c r="B5139" s="17"/>
      <c r="C5139" s="19">
        <v>2015</v>
      </c>
      <c r="D5139" s="30" t="s">
        <v>1868</v>
      </c>
      <c r="E5139" s="10">
        <v>3175050.4</v>
      </c>
      <c r="F5139" s="10">
        <v>3076100.1</v>
      </c>
      <c r="G5139" s="10">
        <v>1030567</v>
      </c>
      <c r="H5139" s="28">
        <v>19758.8</v>
      </c>
      <c r="I5139" s="28">
        <v>85279.4</v>
      </c>
      <c r="J5139" s="28">
        <v>77217.600000000006</v>
      </c>
    </row>
    <row r="5140" spans="1:10" x14ac:dyDescent="0.25">
      <c r="A5140"/>
      <c r="B5140" s="17"/>
      <c r="C5140" s="19">
        <v>2016</v>
      </c>
      <c r="D5140" s="30" t="s">
        <v>1868</v>
      </c>
      <c r="E5140" s="11" t="s">
        <v>1867</v>
      </c>
      <c r="F5140" s="33" t="s">
        <v>1867</v>
      </c>
      <c r="G5140" s="10">
        <v>1504731.9000000001</v>
      </c>
      <c r="H5140" s="11" t="s">
        <v>1867</v>
      </c>
      <c r="I5140" s="11" t="s">
        <v>1867</v>
      </c>
      <c r="J5140" s="28">
        <f>135054.9-0.1</f>
        <v>135054.79999999999</v>
      </c>
    </row>
    <row r="5141" spans="1:10" x14ac:dyDescent="0.25">
      <c r="A5141"/>
      <c r="B5141" s="17"/>
      <c r="C5141" s="19">
        <v>2017</v>
      </c>
      <c r="D5141" s="30" t="s">
        <v>1868</v>
      </c>
      <c r="E5141" s="10">
        <v>4903789.3</v>
      </c>
      <c r="F5141" s="10">
        <v>5111330.5</v>
      </c>
      <c r="G5141" s="10">
        <v>1578733.2999999998</v>
      </c>
      <c r="H5141" s="28">
        <v>16247.7</v>
      </c>
      <c r="I5141" s="28">
        <v>290989.7</v>
      </c>
      <c r="J5141" s="28">
        <v>180441.4</v>
      </c>
    </row>
    <row r="5142" spans="1:10" x14ac:dyDescent="0.25">
      <c r="A5142"/>
      <c r="B5142" s="17"/>
      <c r="C5142" s="19">
        <v>2018</v>
      </c>
      <c r="D5142" s="30" t="s">
        <v>1868</v>
      </c>
      <c r="E5142" s="30" t="s">
        <v>1867</v>
      </c>
      <c r="F5142" s="30" t="s">
        <v>1867</v>
      </c>
      <c r="G5142" s="10">
        <v>1826337.2</v>
      </c>
      <c r="H5142" s="11" t="s">
        <v>1867</v>
      </c>
      <c r="I5142" s="11" t="s">
        <v>1867</v>
      </c>
      <c r="J5142" s="28">
        <v>229628.79999999999</v>
      </c>
    </row>
    <row r="5143" spans="1:10" x14ac:dyDescent="0.25">
      <c r="A5143" s="21" t="s">
        <v>1681</v>
      </c>
      <c r="B5143" s="17" t="s">
        <v>1682</v>
      </c>
      <c r="C5143" s="19">
        <v>2013</v>
      </c>
      <c r="D5143" s="30" t="s">
        <v>1868</v>
      </c>
      <c r="E5143" s="34" t="s">
        <v>1867</v>
      </c>
      <c r="F5143" s="10">
        <v>332574.60000000003</v>
      </c>
      <c r="G5143" s="10">
        <v>148717.40000000002</v>
      </c>
      <c r="H5143" s="11" t="s">
        <v>147</v>
      </c>
      <c r="I5143" s="28">
        <v>51832.800000000003</v>
      </c>
      <c r="J5143" s="28">
        <v>51832.800000000003</v>
      </c>
    </row>
    <row r="5144" spans="1:10" x14ac:dyDescent="0.25">
      <c r="A5144"/>
      <c r="B5144" s="17"/>
      <c r="C5144" s="19">
        <v>2014</v>
      </c>
      <c r="D5144" s="30" t="s">
        <v>1868</v>
      </c>
      <c r="E5144" s="29" t="s">
        <v>1867</v>
      </c>
      <c r="F5144" s="10">
        <v>388826.2</v>
      </c>
      <c r="G5144" s="10">
        <v>176342</v>
      </c>
      <c r="H5144" s="11" t="s">
        <v>147</v>
      </c>
      <c r="I5144" s="29" t="s">
        <v>1867</v>
      </c>
      <c r="J5144" s="28">
        <v>59491.5</v>
      </c>
    </row>
    <row r="5145" spans="1:10" x14ac:dyDescent="0.25">
      <c r="A5145"/>
      <c r="B5145" s="17"/>
      <c r="C5145" s="19">
        <v>2015</v>
      </c>
      <c r="D5145" s="30" t="s">
        <v>1868</v>
      </c>
      <c r="E5145" s="33" t="s">
        <v>1867</v>
      </c>
      <c r="F5145" s="10">
        <v>443716.6</v>
      </c>
      <c r="G5145" s="10">
        <v>197682.5</v>
      </c>
      <c r="H5145" s="11" t="s">
        <v>147</v>
      </c>
      <c r="I5145" s="33" t="s">
        <v>1867</v>
      </c>
      <c r="J5145" s="28">
        <v>97499.4</v>
      </c>
    </row>
    <row r="5146" spans="1:10" x14ac:dyDescent="0.25">
      <c r="A5146"/>
      <c r="B5146" s="17"/>
      <c r="C5146" s="19">
        <v>2016</v>
      </c>
      <c r="D5146" s="30" t="s">
        <v>1868</v>
      </c>
      <c r="E5146" s="10">
        <v>440322.8</v>
      </c>
      <c r="F5146" s="10">
        <v>710797.6</v>
      </c>
      <c r="G5146" s="10">
        <v>374924.6</v>
      </c>
      <c r="H5146" s="11" t="s">
        <v>147</v>
      </c>
      <c r="I5146" s="33" t="s">
        <v>1867</v>
      </c>
      <c r="J5146" s="28">
        <v>146596.6</v>
      </c>
    </row>
    <row r="5147" spans="1:10" x14ac:dyDescent="0.25">
      <c r="A5147"/>
      <c r="B5147" s="17"/>
      <c r="C5147" s="19">
        <v>2017</v>
      </c>
      <c r="D5147" s="30" t="s">
        <v>1868</v>
      </c>
      <c r="E5147" s="33" t="s">
        <v>1867</v>
      </c>
      <c r="F5147" s="10">
        <v>846243.2</v>
      </c>
      <c r="G5147" s="10">
        <v>452119</v>
      </c>
      <c r="H5147" s="11" t="s">
        <v>147</v>
      </c>
      <c r="I5147" s="33" t="s">
        <v>1867</v>
      </c>
      <c r="J5147" s="28">
        <v>218430.4</v>
      </c>
    </row>
    <row r="5148" spans="1:10" x14ac:dyDescent="0.25">
      <c r="A5148"/>
      <c r="B5148" s="17"/>
      <c r="C5148" s="19">
        <v>2018</v>
      </c>
      <c r="D5148" s="30" t="s">
        <v>1868</v>
      </c>
      <c r="E5148" s="10">
        <v>525629.30000000005</v>
      </c>
      <c r="F5148" s="10">
        <v>1221132.3999999999</v>
      </c>
      <c r="G5148" s="10">
        <v>766791.9</v>
      </c>
      <c r="H5148" s="11" t="s">
        <v>147</v>
      </c>
      <c r="I5148" s="28">
        <v>325784.7</v>
      </c>
      <c r="J5148" s="28">
        <v>321269.5</v>
      </c>
    </row>
    <row r="5149" spans="1:10" x14ac:dyDescent="0.25">
      <c r="A5149" s="22" t="s">
        <v>1681</v>
      </c>
      <c r="B5149" s="17" t="s">
        <v>1683</v>
      </c>
      <c r="C5149" s="19">
        <v>2013</v>
      </c>
      <c r="D5149" s="30" t="s">
        <v>1868</v>
      </c>
      <c r="E5149" s="34" t="s">
        <v>1867</v>
      </c>
      <c r="F5149" s="10">
        <v>332574.60000000003</v>
      </c>
      <c r="G5149" s="10">
        <v>148717.40000000002</v>
      </c>
      <c r="H5149" s="11" t="s">
        <v>147</v>
      </c>
      <c r="I5149" s="28">
        <v>51832.800000000003</v>
      </c>
      <c r="J5149" s="28">
        <v>51832.800000000003</v>
      </c>
    </row>
    <row r="5150" spans="1:10" x14ac:dyDescent="0.25">
      <c r="A5150"/>
      <c r="B5150" s="17"/>
      <c r="C5150" s="19">
        <v>2014</v>
      </c>
      <c r="D5150" s="30" t="s">
        <v>1868</v>
      </c>
      <c r="E5150" s="29" t="s">
        <v>1867</v>
      </c>
      <c r="F5150" s="10">
        <v>388826.2</v>
      </c>
      <c r="G5150" s="10">
        <v>176342</v>
      </c>
      <c r="H5150" s="11" t="s">
        <v>147</v>
      </c>
      <c r="I5150" s="29" t="s">
        <v>1867</v>
      </c>
      <c r="J5150" s="28">
        <v>59491.5</v>
      </c>
    </row>
    <row r="5151" spans="1:10" x14ac:dyDescent="0.25">
      <c r="A5151"/>
      <c r="B5151" s="17"/>
      <c r="C5151" s="19">
        <v>2015</v>
      </c>
      <c r="D5151" s="30" t="s">
        <v>1868</v>
      </c>
      <c r="E5151" s="33" t="s">
        <v>1867</v>
      </c>
      <c r="F5151" s="10">
        <v>443716.6</v>
      </c>
      <c r="G5151" s="10">
        <v>197682.5</v>
      </c>
      <c r="H5151" s="11" t="s">
        <v>147</v>
      </c>
      <c r="I5151" s="33" t="s">
        <v>1867</v>
      </c>
      <c r="J5151" s="28">
        <v>97499.4</v>
      </c>
    </row>
    <row r="5152" spans="1:10" x14ac:dyDescent="0.25">
      <c r="A5152"/>
      <c r="B5152" s="17"/>
      <c r="C5152" s="19">
        <v>2016</v>
      </c>
      <c r="D5152" s="30" t="s">
        <v>1868</v>
      </c>
      <c r="E5152" s="10">
        <v>440322.8</v>
      </c>
      <c r="F5152" s="10">
        <v>710797.6</v>
      </c>
      <c r="G5152" s="10">
        <v>374924.6</v>
      </c>
      <c r="H5152" s="11" t="s">
        <v>147</v>
      </c>
      <c r="I5152" s="33" t="s">
        <v>1867</v>
      </c>
      <c r="J5152" s="28">
        <v>146596.6</v>
      </c>
    </row>
    <row r="5153" spans="1:10" x14ac:dyDescent="0.25">
      <c r="A5153"/>
      <c r="B5153" s="17"/>
      <c r="C5153" s="19">
        <v>2017</v>
      </c>
      <c r="D5153" s="30" t="s">
        <v>1868</v>
      </c>
      <c r="E5153" s="33" t="s">
        <v>1867</v>
      </c>
      <c r="F5153" s="10">
        <v>846243.2</v>
      </c>
      <c r="G5153" s="10">
        <v>452119</v>
      </c>
      <c r="H5153" s="11" t="s">
        <v>147</v>
      </c>
      <c r="I5153" s="33" t="s">
        <v>1867</v>
      </c>
      <c r="J5153" s="28">
        <v>218430.4</v>
      </c>
    </row>
    <row r="5154" spans="1:10" x14ac:dyDescent="0.25">
      <c r="A5154"/>
      <c r="B5154" s="17"/>
      <c r="C5154" s="19">
        <v>2018</v>
      </c>
      <c r="D5154" s="30" t="s">
        <v>1868</v>
      </c>
      <c r="E5154" s="10">
        <v>525629.30000000005</v>
      </c>
      <c r="F5154" s="10">
        <v>1221132.3999999999</v>
      </c>
      <c r="G5154" s="10">
        <v>766791.9</v>
      </c>
      <c r="H5154" s="11" t="s">
        <v>147</v>
      </c>
      <c r="I5154" s="28">
        <v>325784.7</v>
      </c>
      <c r="J5154" s="28">
        <v>321269.5</v>
      </c>
    </row>
    <row r="5155" spans="1:10" x14ac:dyDescent="0.25">
      <c r="A5155" s="21" t="s">
        <v>1684</v>
      </c>
      <c r="B5155" s="17" t="s">
        <v>1685</v>
      </c>
      <c r="C5155" s="19">
        <v>2013</v>
      </c>
      <c r="D5155" s="30" t="s">
        <v>1868</v>
      </c>
      <c r="E5155" s="34" t="s">
        <v>1867</v>
      </c>
      <c r="F5155" s="10">
        <v>23596.5</v>
      </c>
      <c r="G5155" s="10">
        <v>14280.3</v>
      </c>
      <c r="H5155" s="11" t="s">
        <v>147</v>
      </c>
      <c r="I5155" s="28">
        <v>4036.7</v>
      </c>
      <c r="J5155" s="28">
        <v>3079.2</v>
      </c>
    </row>
    <row r="5156" spans="1:10" x14ac:dyDescent="0.25">
      <c r="A5156"/>
      <c r="B5156" s="17"/>
      <c r="C5156" s="19">
        <v>2014</v>
      </c>
      <c r="D5156" s="30" t="s">
        <v>1868</v>
      </c>
      <c r="E5156" s="29" t="s">
        <v>1867</v>
      </c>
      <c r="F5156" s="10">
        <v>26575.3</v>
      </c>
      <c r="G5156" s="10">
        <v>13483.3</v>
      </c>
      <c r="H5156" s="11" t="s">
        <v>147</v>
      </c>
      <c r="I5156" s="29" t="s">
        <v>1867</v>
      </c>
      <c r="J5156" s="28">
        <v>2302.6999999999998</v>
      </c>
    </row>
    <row r="5157" spans="1:10" x14ac:dyDescent="0.25">
      <c r="A5157"/>
      <c r="B5157" s="17"/>
      <c r="C5157" s="19">
        <v>2015</v>
      </c>
      <c r="D5157" s="30" t="s">
        <v>1868</v>
      </c>
      <c r="E5157" s="33" t="s">
        <v>1867</v>
      </c>
      <c r="F5157" s="10">
        <v>23296.799999999999</v>
      </c>
      <c r="G5157" s="10">
        <v>14371.8</v>
      </c>
      <c r="H5157" s="11" t="s">
        <v>147</v>
      </c>
      <c r="I5157" s="33" t="s">
        <v>1867</v>
      </c>
      <c r="J5157" s="28">
        <v>2931.3</v>
      </c>
    </row>
    <row r="5158" spans="1:10" x14ac:dyDescent="0.25">
      <c r="A5158"/>
      <c r="B5158" s="17"/>
      <c r="C5158" s="19">
        <v>2016</v>
      </c>
      <c r="D5158" s="30" t="s">
        <v>1868</v>
      </c>
      <c r="E5158" s="10">
        <v>19774.599999999999</v>
      </c>
      <c r="F5158" s="10">
        <v>33200.300000000003</v>
      </c>
      <c r="G5158" s="10">
        <v>21009.3</v>
      </c>
      <c r="H5158" s="11" t="s">
        <v>147</v>
      </c>
      <c r="I5158" s="33" t="s">
        <v>1867</v>
      </c>
      <c r="J5158" s="28">
        <v>11735.5</v>
      </c>
    </row>
    <row r="5159" spans="1:10" x14ac:dyDescent="0.25">
      <c r="A5159"/>
      <c r="B5159" s="17"/>
      <c r="C5159" s="19">
        <v>2017</v>
      </c>
      <c r="D5159" s="30" t="s">
        <v>1868</v>
      </c>
      <c r="E5159" s="33" t="s">
        <v>1867</v>
      </c>
      <c r="F5159" s="10">
        <v>33093.600000000006</v>
      </c>
      <c r="G5159" s="10">
        <v>24714.9</v>
      </c>
      <c r="H5159" s="11" t="s">
        <v>147</v>
      </c>
      <c r="I5159" s="33" t="s">
        <v>1867</v>
      </c>
      <c r="J5159" s="28">
        <v>17630.400000000001</v>
      </c>
    </row>
    <row r="5160" spans="1:10" x14ac:dyDescent="0.25">
      <c r="A5160"/>
      <c r="B5160" s="17"/>
      <c r="C5160" s="19">
        <v>2018</v>
      </c>
      <c r="D5160" s="30" t="s">
        <v>1868</v>
      </c>
      <c r="E5160" s="30" t="s">
        <v>1868</v>
      </c>
      <c r="F5160" s="10">
        <v>52896.5</v>
      </c>
      <c r="G5160" s="10">
        <v>41201.9</v>
      </c>
      <c r="H5160" s="11" t="s">
        <v>147</v>
      </c>
      <c r="I5160" s="28">
        <v>21736</v>
      </c>
      <c r="J5160" s="28">
        <v>21736</v>
      </c>
    </row>
    <row r="5161" spans="1:10" x14ac:dyDescent="0.25">
      <c r="A5161" s="22" t="s">
        <v>1684</v>
      </c>
      <c r="B5161" s="17" t="s">
        <v>1686</v>
      </c>
      <c r="C5161" s="19">
        <v>2013</v>
      </c>
      <c r="D5161" s="30" t="s">
        <v>1868</v>
      </c>
      <c r="E5161" s="34" t="s">
        <v>1867</v>
      </c>
      <c r="F5161" s="10">
        <v>23596.5</v>
      </c>
      <c r="G5161" s="10">
        <v>14280.3</v>
      </c>
      <c r="H5161" s="11" t="s">
        <v>147</v>
      </c>
      <c r="I5161" s="28">
        <v>4036.7</v>
      </c>
      <c r="J5161" s="28">
        <v>3079.2</v>
      </c>
    </row>
    <row r="5162" spans="1:10" x14ac:dyDescent="0.25">
      <c r="A5162"/>
      <c r="B5162" s="17"/>
      <c r="C5162" s="19">
        <v>2014</v>
      </c>
      <c r="D5162" s="30" t="s">
        <v>1868</v>
      </c>
      <c r="E5162" s="29" t="s">
        <v>1867</v>
      </c>
      <c r="F5162" s="10">
        <v>26575.3</v>
      </c>
      <c r="G5162" s="10">
        <v>13483.3</v>
      </c>
      <c r="H5162" s="11" t="s">
        <v>147</v>
      </c>
      <c r="I5162" s="29" t="s">
        <v>1867</v>
      </c>
      <c r="J5162" s="28">
        <v>2302.6999999999998</v>
      </c>
    </row>
    <row r="5163" spans="1:10" x14ac:dyDescent="0.25">
      <c r="A5163"/>
      <c r="B5163" s="17"/>
      <c r="C5163" s="19">
        <v>2015</v>
      </c>
      <c r="D5163" s="30" t="s">
        <v>1868</v>
      </c>
      <c r="E5163" s="33" t="s">
        <v>1867</v>
      </c>
      <c r="F5163" s="10">
        <v>23296.799999999999</v>
      </c>
      <c r="G5163" s="10">
        <v>14371.8</v>
      </c>
      <c r="H5163" s="11" t="s">
        <v>147</v>
      </c>
      <c r="I5163" s="33" t="s">
        <v>1867</v>
      </c>
      <c r="J5163" s="28">
        <v>2931.3</v>
      </c>
    </row>
    <row r="5164" spans="1:10" x14ac:dyDescent="0.25">
      <c r="A5164"/>
      <c r="B5164" s="17"/>
      <c r="C5164" s="19">
        <v>2016</v>
      </c>
      <c r="D5164" s="30" t="s">
        <v>1868</v>
      </c>
      <c r="E5164" s="10">
        <v>19774.599999999999</v>
      </c>
      <c r="F5164" s="10">
        <v>33200.300000000003</v>
      </c>
      <c r="G5164" s="10">
        <v>21009.3</v>
      </c>
      <c r="H5164" s="11" t="s">
        <v>147</v>
      </c>
      <c r="I5164" s="33" t="s">
        <v>1867</v>
      </c>
      <c r="J5164" s="28">
        <v>11735.5</v>
      </c>
    </row>
    <row r="5165" spans="1:10" x14ac:dyDescent="0.25">
      <c r="A5165"/>
      <c r="B5165" s="17"/>
      <c r="C5165" s="19">
        <v>2017</v>
      </c>
      <c r="D5165" s="30" t="s">
        <v>1868</v>
      </c>
      <c r="E5165" s="33" t="s">
        <v>1867</v>
      </c>
      <c r="F5165" s="10">
        <v>33093.600000000006</v>
      </c>
      <c r="G5165" s="10">
        <v>24714.9</v>
      </c>
      <c r="H5165" s="11" t="s">
        <v>147</v>
      </c>
      <c r="I5165" s="33" t="s">
        <v>1867</v>
      </c>
      <c r="J5165" s="28">
        <v>17630.400000000001</v>
      </c>
    </row>
    <row r="5166" spans="1:10" x14ac:dyDescent="0.25">
      <c r="A5166"/>
      <c r="B5166" s="17"/>
      <c r="C5166" s="19">
        <v>2018</v>
      </c>
      <c r="D5166" s="30" t="s">
        <v>1868</v>
      </c>
      <c r="E5166" s="30" t="s">
        <v>1868</v>
      </c>
      <c r="F5166" s="10">
        <v>52896.5</v>
      </c>
      <c r="G5166" s="10">
        <v>41201.9</v>
      </c>
      <c r="H5166" s="11" t="s">
        <v>147</v>
      </c>
      <c r="I5166" s="28">
        <v>21736</v>
      </c>
      <c r="J5166" s="28">
        <v>21736</v>
      </c>
    </row>
    <row r="5167" spans="1:10" x14ac:dyDescent="0.25">
      <c r="A5167" s="20" t="s">
        <v>131</v>
      </c>
      <c r="B5167" s="17" t="s">
        <v>1687</v>
      </c>
      <c r="C5167" s="19">
        <v>2013</v>
      </c>
      <c r="D5167" s="34" t="s">
        <v>1867</v>
      </c>
      <c r="E5167" s="10">
        <v>9353349.2999999989</v>
      </c>
      <c r="F5167" s="34" t="s">
        <v>1867</v>
      </c>
      <c r="G5167" s="10">
        <v>1072769.5</v>
      </c>
      <c r="H5167" s="11" t="s">
        <v>1867</v>
      </c>
      <c r="I5167" s="11" t="s">
        <v>1867</v>
      </c>
      <c r="J5167" s="28">
        <v>474769.3</v>
      </c>
    </row>
    <row r="5168" spans="1:10" x14ac:dyDescent="0.25">
      <c r="A5168"/>
      <c r="B5168" s="17"/>
      <c r="C5168" s="19">
        <v>2014</v>
      </c>
      <c r="D5168" s="29" t="s">
        <v>1867</v>
      </c>
      <c r="E5168" s="10">
        <v>7476992.8999999994</v>
      </c>
      <c r="F5168" s="10">
        <v>2794928.2</v>
      </c>
      <c r="G5168" s="10">
        <v>1235051.6000000001</v>
      </c>
      <c r="H5168" s="29" t="s">
        <v>1867</v>
      </c>
      <c r="I5168" s="28">
        <v>664251.69999999995</v>
      </c>
      <c r="J5168" s="28">
        <v>594112.1</v>
      </c>
    </row>
    <row r="5169" spans="1:10" x14ac:dyDescent="0.25">
      <c r="A5169"/>
      <c r="B5169" s="17"/>
      <c r="C5169" s="19">
        <v>2015</v>
      </c>
      <c r="D5169" s="30" t="s">
        <v>1868</v>
      </c>
      <c r="E5169" s="10">
        <v>9338379.5</v>
      </c>
      <c r="F5169" s="10">
        <v>3808157.8</v>
      </c>
      <c r="G5169" s="10">
        <v>1568439.3</v>
      </c>
      <c r="H5169" s="28">
        <v>40080.800000000003</v>
      </c>
      <c r="I5169" s="28">
        <v>1075461.7</v>
      </c>
      <c r="J5169" s="28">
        <v>951874.9</v>
      </c>
    </row>
    <row r="5170" spans="1:10" x14ac:dyDescent="0.25">
      <c r="A5170"/>
      <c r="B5170" s="17"/>
      <c r="C5170" s="19">
        <v>2016</v>
      </c>
      <c r="D5170" s="33" t="s">
        <v>1867</v>
      </c>
      <c r="E5170" s="10">
        <v>9785940.2999999989</v>
      </c>
      <c r="F5170" s="33" t="s">
        <v>1867</v>
      </c>
      <c r="G5170" s="10">
        <v>2000661.9000000001</v>
      </c>
      <c r="H5170" s="11" t="s">
        <v>1867</v>
      </c>
      <c r="I5170" s="11" t="s">
        <v>1867</v>
      </c>
      <c r="J5170" s="28">
        <v>1344727.6</v>
      </c>
    </row>
    <row r="5171" spans="1:10" x14ac:dyDescent="0.25">
      <c r="A5171"/>
      <c r="B5171" s="17"/>
      <c r="C5171" s="19">
        <v>2017</v>
      </c>
      <c r="D5171" s="33" t="s">
        <v>1867</v>
      </c>
      <c r="E5171" s="10">
        <v>13993555.1</v>
      </c>
      <c r="F5171" s="33" t="s">
        <v>1867</v>
      </c>
      <c r="G5171" s="10">
        <v>3430079</v>
      </c>
      <c r="H5171" s="11" t="s">
        <v>1867</v>
      </c>
      <c r="I5171" s="11" t="s">
        <v>1867</v>
      </c>
      <c r="J5171" s="28">
        <v>1837636.3</v>
      </c>
    </row>
    <row r="5172" spans="1:10" x14ac:dyDescent="0.25">
      <c r="A5172"/>
      <c r="B5172" s="17"/>
      <c r="C5172" s="19">
        <v>2018</v>
      </c>
      <c r="D5172" s="30" t="s">
        <v>1867</v>
      </c>
      <c r="E5172" s="10">
        <v>15162331</v>
      </c>
      <c r="F5172" s="10">
        <v>9557416.3000000007</v>
      </c>
      <c r="G5172" s="10">
        <v>4078122.4</v>
      </c>
      <c r="H5172" s="30" t="s">
        <v>1867</v>
      </c>
      <c r="I5172" s="28">
        <v>2822131.5</v>
      </c>
      <c r="J5172" s="28">
        <v>2432585.5</v>
      </c>
    </row>
    <row r="5173" spans="1:10" x14ac:dyDescent="0.25">
      <c r="A5173" s="21" t="s">
        <v>1688</v>
      </c>
      <c r="B5173" s="17" t="s">
        <v>1689</v>
      </c>
      <c r="C5173" s="19">
        <v>2013</v>
      </c>
      <c r="D5173" s="34" t="s">
        <v>1867</v>
      </c>
      <c r="E5173" s="10">
        <v>6756254.9000000004</v>
      </c>
      <c r="F5173" s="34" t="s">
        <v>1867</v>
      </c>
      <c r="G5173" s="10">
        <v>355576.3</v>
      </c>
      <c r="H5173" s="11" t="s">
        <v>1867</v>
      </c>
      <c r="I5173" s="11" t="s">
        <v>1867</v>
      </c>
      <c r="J5173" s="28">
        <v>122717.8</v>
      </c>
    </row>
    <row r="5174" spans="1:10" x14ac:dyDescent="0.25">
      <c r="A5174"/>
      <c r="B5174" s="17"/>
      <c r="C5174" s="19">
        <v>2014</v>
      </c>
      <c r="D5174" s="29" t="s">
        <v>1867</v>
      </c>
      <c r="E5174" s="10">
        <v>5160293.7</v>
      </c>
      <c r="F5174" s="10">
        <v>1110821.3999999999</v>
      </c>
      <c r="G5174" s="10">
        <v>323752.80000000005</v>
      </c>
      <c r="H5174" s="11" t="s">
        <v>1867</v>
      </c>
      <c r="I5174" s="11" t="s">
        <v>1867</v>
      </c>
      <c r="J5174" s="28">
        <v>146923.5</v>
      </c>
    </row>
    <row r="5175" spans="1:10" x14ac:dyDescent="0.25">
      <c r="A5175"/>
      <c r="B5175" s="17"/>
      <c r="C5175" s="19">
        <v>2015</v>
      </c>
      <c r="D5175" s="30" t="s">
        <v>1868</v>
      </c>
      <c r="E5175" s="10">
        <v>6533043.4000000004</v>
      </c>
      <c r="F5175" s="10">
        <v>1728577.4</v>
      </c>
      <c r="G5175" s="10">
        <v>494734.9</v>
      </c>
      <c r="H5175" s="28">
        <v>30175.200000000001</v>
      </c>
      <c r="I5175" s="28">
        <v>311512.8</v>
      </c>
      <c r="J5175" s="28">
        <v>269985.2</v>
      </c>
    </row>
    <row r="5176" spans="1:10" x14ac:dyDescent="0.25">
      <c r="A5176"/>
      <c r="B5176" s="17"/>
      <c r="C5176" s="19">
        <v>2016</v>
      </c>
      <c r="D5176" s="33" t="s">
        <v>1867</v>
      </c>
      <c r="E5176" s="10">
        <v>5607601</v>
      </c>
      <c r="F5176" s="33" t="s">
        <v>1867</v>
      </c>
      <c r="G5176" s="10">
        <v>498474</v>
      </c>
      <c r="H5176" s="11" t="s">
        <v>1867</v>
      </c>
      <c r="I5176" s="11" t="s">
        <v>1867</v>
      </c>
      <c r="J5176" s="28">
        <v>383939.3</v>
      </c>
    </row>
    <row r="5177" spans="1:10" x14ac:dyDescent="0.25">
      <c r="A5177"/>
      <c r="B5177" s="17"/>
      <c r="C5177" s="19">
        <v>2017</v>
      </c>
      <c r="D5177" s="33" t="s">
        <v>1867</v>
      </c>
      <c r="E5177" s="10">
        <v>9700938.0999999996</v>
      </c>
      <c r="F5177" s="33" t="s">
        <v>1867</v>
      </c>
      <c r="G5177" s="10">
        <v>1410889.1</v>
      </c>
      <c r="H5177" s="11" t="s">
        <v>1867</v>
      </c>
      <c r="I5177" s="11" t="s">
        <v>1867</v>
      </c>
      <c r="J5177" s="28">
        <v>568047.80000000005</v>
      </c>
    </row>
    <row r="5178" spans="1:10" x14ac:dyDescent="0.25">
      <c r="A5178"/>
      <c r="B5178" s="17"/>
      <c r="C5178" s="19">
        <v>2018</v>
      </c>
      <c r="D5178" s="30" t="s">
        <v>1867</v>
      </c>
      <c r="E5178" s="10">
        <v>10214079.699999999</v>
      </c>
      <c r="F5178" s="10">
        <v>5245820.3999999994</v>
      </c>
      <c r="G5178" s="10">
        <v>1864285.7000000002</v>
      </c>
      <c r="H5178" s="30" t="s">
        <v>1867</v>
      </c>
      <c r="I5178" s="28">
        <v>969704.3</v>
      </c>
      <c r="J5178" s="28">
        <v>814166.6</v>
      </c>
    </row>
    <row r="5179" spans="1:10" x14ac:dyDescent="0.25">
      <c r="A5179" s="22" t="s">
        <v>1688</v>
      </c>
      <c r="B5179" s="17" t="s">
        <v>1690</v>
      </c>
      <c r="C5179" s="19">
        <v>2013</v>
      </c>
      <c r="D5179" s="34" t="s">
        <v>1867</v>
      </c>
      <c r="E5179" s="10">
        <v>6756254.9000000004</v>
      </c>
      <c r="F5179" s="34" t="s">
        <v>1867</v>
      </c>
      <c r="G5179" s="10">
        <v>355576.3</v>
      </c>
      <c r="H5179" s="11" t="s">
        <v>1867</v>
      </c>
      <c r="I5179" s="11" t="s">
        <v>1867</v>
      </c>
      <c r="J5179" s="28">
        <v>122717.8</v>
      </c>
    </row>
    <row r="5180" spans="1:10" x14ac:dyDescent="0.25">
      <c r="A5180"/>
      <c r="B5180" s="17"/>
      <c r="C5180" s="19">
        <v>2014</v>
      </c>
      <c r="D5180" s="29" t="s">
        <v>1867</v>
      </c>
      <c r="E5180" s="10">
        <v>5160293.7</v>
      </c>
      <c r="F5180" s="10">
        <v>1110821.3999999999</v>
      </c>
      <c r="G5180" s="10">
        <v>323752.80000000005</v>
      </c>
      <c r="H5180" s="11" t="s">
        <v>1867</v>
      </c>
      <c r="I5180" s="11" t="s">
        <v>1867</v>
      </c>
      <c r="J5180" s="28">
        <v>146923.5</v>
      </c>
    </row>
    <row r="5181" spans="1:10" x14ac:dyDescent="0.25">
      <c r="A5181"/>
      <c r="B5181" s="17"/>
      <c r="C5181" s="19">
        <v>2015</v>
      </c>
      <c r="D5181" s="30" t="s">
        <v>1868</v>
      </c>
      <c r="E5181" s="10">
        <v>6533043.4000000004</v>
      </c>
      <c r="F5181" s="10">
        <v>1728577.4</v>
      </c>
      <c r="G5181" s="10">
        <v>494734.9</v>
      </c>
      <c r="H5181" s="28">
        <v>30175.200000000001</v>
      </c>
      <c r="I5181" s="28">
        <v>311512.8</v>
      </c>
      <c r="J5181" s="28">
        <v>269985.2</v>
      </c>
    </row>
    <row r="5182" spans="1:10" x14ac:dyDescent="0.25">
      <c r="A5182"/>
      <c r="B5182" s="17"/>
      <c r="C5182" s="19">
        <v>2016</v>
      </c>
      <c r="D5182" s="33" t="s">
        <v>1867</v>
      </c>
      <c r="E5182" s="10">
        <v>5607601</v>
      </c>
      <c r="F5182" s="33" t="s">
        <v>1867</v>
      </c>
      <c r="G5182" s="10">
        <v>498474</v>
      </c>
      <c r="H5182" s="11" t="s">
        <v>1867</v>
      </c>
      <c r="I5182" s="11" t="s">
        <v>1867</v>
      </c>
      <c r="J5182" s="28">
        <v>383939.3</v>
      </c>
    </row>
    <row r="5183" spans="1:10" x14ac:dyDescent="0.25">
      <c r="A5183"/>
      <c r="B5183" s="17"/>
      <c r="C5183" s="19">
        <v>2017</v>
      </c>
      <c r="D5183" s="33" t="s">
        <v>1867</v>
      </c>
      <c r="E5183" s="10">
        <v>9700938.0999999996</v>
      </c>
      <c r="F5183" s="33" t="s">
        <v>1867</v>
      </c>
      <c r="G5183" s="10">
        <v>1410889.1</v>
      </c>
      <c r="H5183" s="11" t="s">
        <v>1867</v>
      </c>
      <c r="I5183" s="11" t="s">
        <v>1867</v>
      </c>
      <c r="J5183" s="28">
        <v>568047.80000000005</v>
      </c>
    </row>
    <row r="5184" spans="1:10" x14ac:dyDescent="0.25">
      <c r="A5184"/>
      <c r="B5184" s="17"/>
      <c r="C5184" s="19">
        <v>2018</v>
      </c>
      <c r="D5184" s="30" t="s">
        <v>1867</v>
      </c>
      <c r="E5184" s="10">
        <v>10214079.699999999</v>
      </c>
      <c r="F5184" s="10">
        <v>5245820.3999999994</v>
      </c>
      <c r="G5184" s="10">
        <v>1864285.7000000002</v>
      </c>
      <c r="H5184" s="30" t="s">
        <v>1867</v>
      </c>
      <c r="I5184" s="28">
        <v>969704.3</v>
      </c>
      <c r="J5184" s="28">
        <v>814166.6</v>
      </c>
    </row>
    <row r="5185" spans="1:10" x14ac:dyDescent="0.25">
      <c r="A5185" s="21" t="s">
        <v>1691</v>
      </c>
      <c r="B5185" s="17" t="s">
        <v>1692</v>
      </c>
      <c r="C5185" s="19">
        <v>2013</v>
      </c>
      <c r="D5185" s="30" t="s">
        <v>1868</v>
      </c>
      <c r="E5185" s="10">
        <v>2182341.6</v>
      </c>
      <c r="F5185" s="10">
        <v>1322450</v>
      </c>
      <c r="G5185" s="10">
        <v>561463.69999999995</v>
      </c>
      <c r="H5185" s="11" t="s">
        <v>147</v>
      </c>
      <c r="I5185" s="28">
        <v>327888</v>
      </c>
      <c r="J5185" s="28">
        <v>274035.90000000002</v>
      </c>
    </row>
    <row r="5186" spans="1:10" x14ac:dyDescent="0.25">
      <c r="A5186"/>
      <c r="B5186" s="17"/>
      <c r="C5186" s="19">
        <v>2014</v>
      </c>
      <c r="D5186" s="30" t="s">
        <v>1868</v>
      </c>
      <c r="E5186" s="29" t="s">
        <v>1867</v>
      </c>
      <c r="F5186" s="10">
        <v>1523415.8</v>
      </c>
      <c r="G5186" s="10">
        <v>788113</v>
      </c>
      <c r="H5186" s="11" t="s">
        <v>1867</v>
      </c>
      <c r="I5186" s="11" t="s">
        <v>1867</v>
      </c>
      <c r="J5186" s="28">
        <v>364804.7</v>
      </c>
    </row>
    <row r="5187" spans="1:10" x14ac:dyDescent="0.25">
      <c r="A5187"/>
      <c r="B5187" s="17"/>
      <c r="C5187" s="19">
        <v>2015</v>
      </c>
      <c r="D5187" s="30" t="s">
        <v>1868</v>
      </c>
      <c r="E5187" s="33" t="s">
        <v>1867</v>
      </c>
      <c r="F5187" s="33" t="s">
        <v>1867</v>
      </c>
      <c r="G5187" s="10">
        <v>872832.1</v>
      </c>
      <c r="H5187" s="11" t="s">
        <v>1867</v>
      </c>
      <c r="I5187" s="11" t="s">
        <v>1867</v>
      </c>
      <c r="J5187" s="28">
        <v>521345.5</v>
      </c>
    </row>
    <row r="5188" spans="1:10" x14ac:dyDescent="0.25">
      <c r="A5188"/>
      <c r="B5188" s="17"/>
      <c r="C5188" s="19">
        <v>2016</v>
      </c>
      <c r="D5188" s="30" t="s">
        <v>1868</v>
      </c>
      <c r="E5188" s="11" t="s">
        <v>1867</v>
      </c>
      <c r="F5188" s="33" t="s">
        <v>1867</v>
      </c>
      <c r="G5188" s="10">
        <v>1195804.3999999999</v>
      </c>
      <c r="H5188" s="11" t="s">
        <v>1867</v>
      </c>
      <c r="I5188" s="11" t="s">
        <v>1867</v>
      </c>
      <c r="J5188" s="28">
        <v>747204</v>
      </c>
    </row>
    <row r="5189" spans="1:10" x14ac:dyDescent="0.25">
      <c r="A5189"/>
      <c r="B5189" s="17"/>
      <c r="C5189" s="19">
        <v>2017</v>
      </c>
      <c r="D5189" s="30" t="s">
        <v>1868</v>
      </c>
      <c r="E5189" s="10">
        <v>3196621</v>
      </c>
      <c r="F5189" s="10">
        <v>2841188.7</v>
      </c>
      <c r="G5189" s="10">
        <v>1600821.6</v>
      </c>
      <c r="H5189" s="11" t="s">
        <v>147</v>
      </c>
      <c r="I5189" s="28">
        <v>1154768.7</v>
      </c>
      <c r="J5189" s="28">
        <v>979995.8</v>
      </c>
    </row>
    <row r="5190" spans="1:10" x14ac:dyDescent="0.25">
      <c r="A5190"/>
      <c r="B5190" s="17"/>
      <c r="C5190" s="19">
        <v>2018</v>
      </c>
      <c r="D5190" s="30" t="s">
        <v>1868</v>
      </c>
      <c r="E5190" s="10">
        <v>3966323.3000000003</v>
      </c>
      <c r="F5190" s="10">
        <v>3289821.5999999996</v>
      </c>
      <c r="G5190" s="10">
        <v>1682482</v>
      </c>
      <c r="H5190" s="28">
        <v>8052.2</v>
      </c>
      <c r="I5190" s="28">
        <v>1481891.2</v>
      </c>
      <c r="J5190" s="28">
        <v>1259545.2</v>
      </c>
    </row>
    <row r="5191" spans="1:10" x14ac:dyDescent="0.25">
      <c r="A5191" s="22" t="s">
        <v>1693</v>
      </c>
      <c r="B5191" s="17" t="s">
        <v>1694</v>
      </c>
      <c r="C5191" s="19">
        <v>2013</v>
      </c>
      <c r="D5191" s="30" t="s">
        <v>1868</v>
      </c>
      <c r="E5191" s="10">
        <v>723595.79999999993</v>
      </c>
      <c r="F5191" s="10">
        <v>598374.6</v>
      </c>
      <c r="G5191" s="10">
        <v>277543.59999999998</v>
      </c>
      <c r="H5191" s="11" t="s">
        <v>147</v>
      </c>
      <c r="I5191" s="28">
        <v>171175.4</v>
      </c>
      <c r="J5191" s="28">
        <v>144515.20000000001</v>
      </c>
    </row>
    <row r="5192" spans="1:10" x14ac:dyDescent="0.25">
      <c r="A5192"/>
      <c r="B5192" s="17"/>
      <c r="C5192" s="19">
        <v>2014</v>
      </c>
      <c r="D5192" s="30" t="s">
        <v>1868</v>
      </c>
      <c r="E5192" s="10">
        <v>730977.9</v>
      </c>
      <c r="F5192" s="10">
        <v>786339.5</v>
      </c>
      <c r="G5192" s="10">
        <v>415567.3</v>
      </c>
      <c r="H5192" s="11" t="s">
        <v>147</v>
      </c>
      <c r="I5192" s="28">
        <v>214941.7</v>
      </c>
      <c r="J5192" s="28">
        <v>189063.3</v>
      </c>
    </row>
    <row r="5193" spans="1:10" x14ac:dyDescent="0.25">
      <c r="A5193"/>
      <c r="B5193" s="17"/>
      <c r="C5193" s="19">
        <v>2015</v>
      </c>
      <c r="D5193" s="30" t="s">
        <v>1868</v>
      </c>
      <c r="E5193" s="33" t="s">
        <v>1867</v>
      </c>
      <c r="F5193" s="33" t="s">
        <v>1867</v>
      </c>
      <c r="G5193" s="10">
        <v>449237.5</v>
      </c>
      <c r="H5193" s="11" t="s">
        <v>1867</v>
      </c>
      <c r="I5193" s="11" t="s">
        <v>1867</v>
      </c>
      <c r="J5193" s="28">
        <v>272737.3</v>
      </c>
    </row>
    <row r="5194" spans="1:10" x14ac:dyDescent="0.25">
      <c r="A5194"/>
      <c r="B5194" s="17"/>
      <c r="C5194" s="19">
        <v>2016</v>
      </c>
      <c r="D5194" s="30" t="s">
        <v>1868</v>
      </c>
      <c r="E5194" s="10">
        <v>817280</v>
      </c>
      <c r="F5194" s="10">
        <v>1133943.6000000001</v>
      </c>
      <c r="G5194" s="10">
        <v>638162.5</v>
      </c>
      <c r="H5194" s="11" t="s">
        <v>147</v>
      </c>
      <c r="I5194" s="28">
        <v>464706.8</v>
      </c>
      <c r="J5194" s="28">
        <v>413352.4</v>
      </c>
    </row>
    <row r="5195" spans="1:10" x14ac:dyDescent="0.25">
      <c r="A5195"/>
      <c r="B5195" s="17"/>
      <c r="C5195" s="19">
        <v>2017</v>
      </c>
      <c r="D5195" s="30" t="s">
        <v>1868</v>
      </c>
      <c r="E5195" s="10">
        <v>587609.69999999995</v>
      </c>
      <c r="F5195" s="10">
        <v>1558920</v>
      </c>
      <c r="G5195" s="10">
        <v>949605.39999999991</v>
      </c>
      <c r="H5195" s="11" t="s">
        <v>147</v>
      </c>
      <c r="I5195" s="28">
        <v>656608.30000000005</v>
      </c>
      <c r="J5195" s="28">
        <v>550901.6</v>
      </c>
    </row>
    <row r="5196" spans="1:10" x14ac:dyDescent="0.25">
      <c r="A5196"/>
      <c r="B5196" s="17"/>
      <c r="C5196" s="19">
        <v>2018</v>
      </c>
      <c r="D5196" s="30" t="s">
        <v>1868</v>
      </c>
      <c r="E5196" s="30" t="s">
        <v>1867</v>
      </c>
      <c r="F5196" s="30" t="s">
        <v>1867</v>
      </c>
      <c r="G5196" s="10">
        <v>871372.7</v>
      </c>
      <c r="H5196" s="11" t="s">
        <v>1867</v>
      </c>
      <c r="I5196" s="11" t="s">
        <v>1867</v>
      </c>
      <c r="J5196" s="28">
        <v>697306.2</v>
      </c>
    </row>
    <row r="5197" spans="1:10" x14ac:dyDescent="0.25">
      <c r="A5197" s="22" t="s">
        <v>1695</v>
      </c>
      <c r="B5197" s="17" t="s">
        <v>1696</v>
      </c>
      <c r="C5197" s="19">
        <v>2013</v>
      </c>
      <c r="D5197" s="30" t="s">
        <v>1868</v>
      </c>
      <c r="E5197" s="10">
        <v>357058.19999999995</v>
      </c>
      <c r="F5197" s="10">
        <v>287236.5</v>
      </c>
      <c r="G5197" s="10">
        <v>124081.5</v>
      </c>
      <c r="H5197" s="11" t="s">
        <v>147</v>
      </c>
      <c r="I5197" s="28">
        <v>71732.899999999994</v>
      </c>
      <c r="J5197" s="28">
        <v>52998</v>
      </c>
    </row>
    <row r="5198" spans="1:10" x14ac:dyDescent="0.25">
      <c r="A5198"/>
      <c r="B5198" s="17"/>
      <c r="C5198" s="19">
        <v>2014</v>
      </c>
      <c r="D5198" s="30" t="s">
        <v>1868</v>
      </c>
      <c r="E5198" s="10">
        <v>288889.40000000002</v>
      </c>
      <c r="F5198" s="10">
        <v>276015.09999999998</v>
      </c>
      <c r="G5198" s="10">
        <v>148962.70000000001</v>
      </c>
      <c r="H5198" s="11" t="s">
        <v>147</v>
      </c>
      <c r="I5198" s="28">
        <v>96462.8</v>
      </c>
      <c r="J5198" s="28">
        <v>89118.8</v>
      </c>
    </row>
    <row r="5199" spans="1:10" x14ac:dyDescent="0.25">
      <c r="A5199"/>
      <c r="B5199" s="17"/>
      <c r="C5199" s="19">
        <v>2015</v>
      </c>
      <c r="D5199" s="30" t="s">
        <v>1868</v>
      </c>
      <c r="E5199" s="10">
        <v>596162.30000000005</v>
      </c>
      <c r="F5199" s="10">
        <v>445458.1</v>
      </c>
      <c r="G5199" s="10">
        <v>199376</v>
      </c>
      <c r="H5199" s="11" t="s">
        <v>147</v>
      </c>
      <c r="I5199" s="28">
        <v>147888.29999999999</v>
      </c>
      <c r="J5199" s="28">
        <v>122604.7</v>
      </c>
    </row>
    <row r="5200" spans="1:10" x14ac:dyDescent="0.25">
      <c r="A5200"/>
      <c r="B5200" s="17"/>
      <c r="C5200" s="19">
        <v>2016</v>
      </c>
      <c r="D5200" s="30" t="s">
        <v>1868</v>
      </c>
      <c r="E5200" s="10">
        <v>811103.1</v>
      </c>
      <c r="F5200" s="10">
        <v>423533.7</v>
      </c>
      <c r="G5200" s="10">
        <v>272892</v>
      </c>
      <c r="H5200" s="11" t="s">
        <v>147</v>
      </c>
      <c r="I5200" s="28">
        <v>215353.2</v>
      </c>
      <c r="J5200" s="28">
        <v>182576.5</v>
      </c>
    </row>
    <row r="5201" spans="1:10" x14ac:dyDescent="0.25">
      <c r="A5201"/>
      <c r="B5201" s="17"/>
      <c r="C5201" s="19">
        <v>2017</v>
      </c>
      <c r="D5201" s="30" t="s">
        <v>1868</v>
      </c>
      <c r="E5201" s="10">
        <v>409834.3</v>
      </c>
      <c r="F5201" s="10">
        <v>507920.9</v>
      </c>
      <c r="G5201" s="10">
        <v>325485.5</v>
      </c>
      <c r="H5201" s="11" t="s">
        <v>147</v>
      </c>
      <c r="I5201" s="28">
        <v>292560.7</v>
      </c>
      <c r="J5201" s="28">
        <v>249644</v>
      </c>
    </row>
    <row r="5202" spans="1:10" x14ac:dyDescent="0.25">
      <c r="A5202"/>
      <c r="B5202" s="17"/>
      <c r="C5202" s="19">
        <v>2018</v>
      </c>
      <c r="D5202" s="30" t="s">
        <v>1868</v>
      </c>
      <c r="E5202" s="10">
        <v>635483</v>
      </c>
      <c r="F5202" s="10">
        <v>628717.19999999995</v>
      </c>
      <c r="G5202" s="10">
        <v>386254.3</v>
      </c>
      <c r="H5202" s="11" t="s">
        <v>147</v>
      </c>
      <c r="I5202" s="28">
        <v>361218.5</v>
      </c>
      <c r="J5202" s="28">
        <v>314258</v>
      </c>
    </row>
    <row r="5203" spans="1:10" x14ac:dyDescent="0.25">
      <c r="A5203" s="22" t="s">
        <v>1697</v>
      </c>
      <c r="B5203" s="17" t="s">
        <v>1698</v>
      </c>
      <c r="C5203" s="19">
        <v>2013</v>
      </c>
      <c r="D5203" s="30" t="s">
        <v>1868</v>
      </c>
      <c r="E5203" s="10">
        <v>1101687.5999999999</v>
      </c>
      <c r="F5203" s="10">
        <v>436838.89999999997</v>
      </c>
      <c r="G5203" s="10">
        <v>159838.59999999998</v>
      </c>
      <c r="H5203" s="11" t="s">
        <v>147</v>
      </c>
      <c r="I5203" s="28">
        <v>84979.7</v>
      </c>
      <c r="J5203" s="28">
        <v>76522.7</v>
      </c>
    </row>
    <row r="5204" spans="1:10" x14ac:dyDescent="0.25">
      <c r="A5204"/>
      <c r="B5204" s="17"/>
      <c r="C5204" s="19">
        <v>2014</v>
      </c>
      <c r="D5204" s="30" t="s">
        <v>1868</v>
      </c>
      <c r="E5204" s="29" t="s">
        <v>1867</v>
      </c>
      <c r="F5204" s="10">
        <v>461061.2</v>
      </c>
      <c r="G5204" s="10">
        <v>223583</v>
      </c>
      <c r="H5204" s="11" t="s">
        <v>1867</v>
      </c>
      <c r="I5204" s="11" t="s">
        <v>1867</v>
      </c>
      <c r="J5204" s="28">
        <v>86622.6</v>
      </c>
    </row>
    <row r="5205" spans="1:10" x14ac:dyDescent="0.25">
      <c r="A5205"/>
      <c r="B5205" s="17"/>
      <c r="C5205" s="19">
        <v>2015</v>
      </c>
      <c r="D5205" s="30" t="s">
        <v>1868</v>
      </c>
      <c r="E5205" s="10">
        <v>1180367.2</v>
      </c>
      <c r="F5205" s="10">
        <v>528183.39999999991</v>
      </c>
      <c r="G5205" s="10">
        <v>224218.6</v>
      </c>
      <c r="H5205" s="11" t="s">
        <v>147</v>
      </c>
      <c r="I5205" s="28">
        <v>142670.29999999999</v>
      </c>
      <c r="J5205" s="28">
        <v>126003.5</v>
      </c>
    </row>
    <row r="5206" spans="1:10" x14ac:dyDescent="0.25">
      <c r="A5206"/>
      <c r="B5206" s="17"/>
      <c r="C5206" s="19">
        <v>2016</v>
      </c>
      <c r="D5206" s="30" t="s">
        <v>1868</v>
      </c>
      <c r="E5206" s="11" t="s">
        <v>1867</v>
      </c>
      <c r="F5206" s="33" t="s">
        <v>1867</v>
      </c>
      <c r="G5206" s="10">
        <v>284749.90000000002</v>
      </c>
      <c r="H5206" s="11" t="s">
        <v>1867</v>
      </c>
      <c r="I5206" s="11" t="s">
        <v>1867</v>
      </c>
      <c r="J5206" s="28">
        <v>151275.1</v>
      </c>
    </row>
    <row r="5207" spans="1:10" x14ac:dyDescent="0.25">
      <c r="A5207"/>
      <c r="B5207" s="17"/>
      <c r="C5207" s="19">
        <v>2017</v>
      </c>
      <c r="D5207" s="30" t="s">
        <v>1868</v>
      </c>
      <c r="E5207" s="10">
        <v>2199177</v>
      </c>
      <c r="F5207" s="10">
        <v>774347.8</v>
      </c>
      <c r="G5207" s="10">
        <v>325730.7</v>
      </c>
      <c r="H5207" s="11" t="s">
        <v>147</v>
      </c>
      <c r="I5207" s="28">
        <v>205599.7</v>
      </c>
      <c r="J5207" s="28">
        <v>179450.2</v>
      </c>
    </row>
    <row r="5208" spans="1:10" x14ac:dyDescent="0.25">
      <c r="A5208"/>
      <c r="B5208" s="17"/>
      <c r="C5208" s="19">
        <v>2018</v>
      </c>
      <c r="D5208" s="30" t="s">
        <v>1868</v>
      </c>
      <c r="E5208" s="30" t="s">
        <v>1867</v>
      </c>
      <c r="F5208" s="30" t="s">
        <v>1867</v>
      </c>
      <c r="G5208" s="10">
        <v>424855</v>
      </c>
      <c r="H5208" s="11" t="s">
        <v>1867</v>
      </c>
      <c r="I5208" s="11" t="s">
        <v>1867</v>
      </c>
      <c r="J5208" s="28">
        <v>247981</v>
      </c>
    </row>
    <row r="5209" spans="1:10" x14ac:dyDescent="0.25">
      <c r="A5209" s="21" t="s">
        <v>1699</v>
      </c>
      <c r="B5209" s="17" t="s">
        <v>1700</v>
      </c>
      <c r="C5209" s="19">
        <v>2013</v>
      </c>
      <c r="D5209" s="30" t="s">
        <v>1868</v>
      </c>
      <c r="E5209" s="10">
        <v>414752.8</v>
      </c>
      <c r="F5209" s="10">
        <v>226756.59999999998</v>
      </c>
      <c r="G5209" s="10">
        <v>155729.5</v>
      </c>
      <c r="H5209" s="11" t="s">
        <v>147</v>
      </c>
      <c r="I5209" s="28">
        <v>82625.5</v>
      </c>
      <c r="J5209" s="28">
        <v>78015.600000000006</v>
      </c>
    </row>
    <row r="5210" spans="1:10" x14ac:dyDescent="0.25">
      <c r="A5210"/>
      <c r="B5210" s="17"/>
      <c r="C5210" s="19">
        <v>2014</v>
      </c>
      <c r="D5210" s="30" t="s">
        <v>1868</v>
      </c>
      <c r="E5210" s="10">
        <v>221299.3</v>
      </c>
      <c r="F5210" s="10">
        <v>160691</v>
      </c>
      <c r="G5210" s="10">
        <v>123185.79999999999</v>
      </c>
      <c r="H5210" s="11" t="s">
        <v>147</v>
      </c>
      <c r="I5210" s="28">
        <v>87125.5</v>
      </c>
      <c r="J5210" s="28">
        <v>82383.899999999994</v>
      </c>
    </row>
    <row r="5211" spans="1:10" x14ac:dyDescent="0.25">
      <c r="A5211"/>
      <c r="B5211" s="17"/>
      <c r="C5211" s="19">
        <v>2015</v>
      </c>
      <c r="D5211" s="30" t="s">
        <v>1868</v>
      </c>
      <c r="E5211" s="10">
        <v>476864</v>
      </c>
      <c r="F5211" s="10">
        <v>249912.2</v>
      </c>
      <c r="G5211" s="10">
        <v>200872.30000000002</v>
      </c>
      <c r="H5211" s="11" t="s">
        <v>147</v>
      </c>
      <c r="I5211" s="28">
        <v>169539.7</v>
      </c>
      <c r="J5211" s="28">
        <v>160544.20000000001</v>
      </c>
    </row>
    <row r="5212" spans="1:10" x14ac:dyDescent="0.25">
      <c r="A5212"/>
      <c r="B5212" s="17"/>
      <c r="C5212" s="19">
        <v>2016</v>
      </c>
      <c r="D5212" s="30" t="s">
        <v>1868</v>
      </c>
      <c r="E5212" s="10">
        <v>691742.7</v>
      </c>
      <c r="F5212" s="10">
        <v>409800.5</v>
      </c>
      <c r="G5212" s="10">
        <v>306383.5</v>
      </c>
      <c r="H5212" s="11" t="s">
        <v>147</v>
      </c>
      <c r="I5212" s="28">
        <v>223070.6</v>
      </c>
      <c r="J5212" s="28">
        <v>213584.3</v>
      </c>
    </row>
    <row r="5213" spans="1:10" x14ac:dyDescent="0.25">
      <c r="A5213"/>
      <c r="B5213" s="17"/>
      <c r="C5213" s="19">
        <v>2017</v>
      </c>
      <c r="D5213" s="30" t="s">
        <v>1868</v>
      </c>
      <c r="E5213" s="10">
        <v>1095996</v>
      </c>
      <c r="F5213" s="10">
        <v>529044.5</v>
      </c>
      <c r="G5213" s="10">
        <v>418368.30000000005</v>
      </c>
      <c r="H5213" s="11" t="s">
        <v>147</v>
      </c>
      <c r="I5213" s="28">
        <v>302158.5</v>
      </c>
      <c r="J5213" s="28">
        <v>289592.7</v>
      </c>
    </row>
    <row r="5214" spans="1:10" x14ac:dyDescent="0.25">
      <c r="A5214"/>
      <c r="B5214" s="17"/>
      <c r="C5214" s="19">
        <v>2018</v>
      </c>
      <c r="D5214" s="30" t="s">
        <v>1868</v>
      </c>
      <c r="E5214" s="10">
        <v>981928</v>
      </c>
      <c r="F5214" s="10">
        <v>1021774.3</v>
      </c>
      <c r="G5214" s="10">
        <v>531354.69999999995</v>
      </c>
      <c r="H5214" s="11" t="s">
        <v>147</v>
      </c>
      <c r="I5214" s="28">
        <v>370536</v>
      </c>
      <c r="J5214" s="28">
        <v>358873.7</v>
      </c>
    </row>
    <row r="5215" spans="1:10" x14ac:dyDescent="0.25">
      <c r="A5215" s="22" t="s">
        <v>1699</v>
      </c>
      <c r="B5215" s="17" t="s">
        <v>1701</v>
      </c>
      <c r="C5215" s="19">
        <v>2013</v>
      </c>
      <c r="D5215" s="30" t="s">
        <v>1868</v>
      </c>
      <c r="E5215" s="10">
        <v>414752.8</v>
      </c>
      <c r="F5215" s="10">
        <v>226756.59999999998</v>
      </c>
      <c r="G5215" s="10">
        <v>155729.5</v>
      </c>
      <c r="H5215" s="11" t="s">
        <v>147</v>
      </c>
      <c r="I5215" s="28">
        <v>82625.5</v>
      </c>
      <c r="J5215" s="28">
        <v>78015.600000000006</v>
      </c>
    </row>
    <row r="5216" spans="1:10" x14ac:dyDescent="0.25">
      <c r="A5216"/>
      <c r="B5216" s="17"/>
      <c r="C5216" s="19">
        <v>2014</v>
      </c>
      <c r="D5216" s="30" t="s">
        <v>1868</v>
      </c>
      <c r="E5216" s="10">
        <v>221299.3</v>
      </c>
      <c r="F5216" s="10">
        <v>160691</v>
      </c>
      <c r="G5216" s="10">
        <v>123185.79999999999</v>
      </c>
      <c r="H5216" s="11" t="s">
        <v>147</v>
      </c>
      <c r="I5216" s="28">
        <v>87125.5</v>
      </c>
      <c r="J5216" s="28">
        <v>82383.899999999994</v>
      </c>
    </row>
    <row r="5217" spans="1:10" x14ac:dyDescent="0.25">
      <c r="A5217"/>
      <c r="B5217" s="17"/>
      <c r="C5217" s="19">
        <v>2015</v>
      </c>
      <c r="D5217" s="30" t="s">
        <v>1868</v>
      </c>
      <c r="E5217" s="10">
        <v>476864</v>
      </c>
      <c r="F5217" s="10">
        <v>249912.2</v>
      </c>
      <c r="G5217" s="10">
        <v>200872.30000000002</v>
      </c>
      <c r="H5217" s="11" t="s">
        <v>147</v>
      </c>
      <c r="I5217" s="28">
        <v>169539.7</v>
      </c>
      <c r="J5217" s="28">
        <v>160544.20000000001</v>
      </c>
    </row>
    <row r="5218" spans="1:10" x14ac:dyDescent="0.25">
      <c r="A5218"/>
      <c r="B5218" s="17"/>
      <c r="C5218" s="19">
        <v>2016</v>
      </c>
      <c r="D5218" s="30" t="s">
        <v>1868</v>
      </c>
      <c r="E5218" s="10">
        <v>691742.7</v>
      </c>
      <c r="F5218" s="10">
        <v>409800.5</v>
      </c>
      <c r="G5218" s="10">
        <v>306383.5</v>
      </c>
      <c r="H5218" s="11" t="s">
        <v>147</v>
      </c>
      <c r="I5218" s="28">
        <v>223070.6</v>
      </c>
      <c r="J5218" s="28">
        <v>213584.3</v>
      </c>
    </row>
    <row r="5219" spans="1:10" x14ac:dyDescent="0.25">
      <c r="A5219"/>
      <c r="B5219" s="17"/>
      <c r="C5219" s="19">
        <v>2017</v>
      </c>
      <c r="D5219" s="30" t="s">
        <v>1868</v>
      </c>
      <c r="E5219" s="10">
        <v>1095996</v>
      </c>
      <c r="F5219" s="10">
        <v>529044.5</v>
      </c>
      <c r="G5219" s="10">
        <v>418368.30000000005</v>
      </c>
      <c r="H5219" s="11" t="s">
        <v>147</v>
      </c>
      <c r="I5219" s="28">
        <v>302158.5</v>
      </c>
      <c r="J5219" s="28">
        <v>289592.7</v>
      </c>
    </row>
    <row r="5220" spans="1:10" x14ac:dyDescent="0.25">
      <c r="A5220"/>
      <c r="B5220" s="17"/>
      <c r="C5220" s="19">
        <v>2018</v>
      </c>
      <c r="D5220" s="30" t="s">
        <v>1868</v>
      </c>
      <c r="E5220" s="10">
        <v>981928</v>
      </c>
      <c r="F5220" s="10">
        <v>1021774.3</v>
      </c>
      <c r="G5220" s="10">
        <v>531354.69999999995</v>
      </c>
      <c r="H5220" s="11" t="s">
        <v>147</v>
      </c>
      <c r="I5220" s="28">
        <v>370536</v>
      </c>
      <c r="J5220" s="28">
        <v>358873.7</v>
      </c>
    </row>
    <row r="5221" spans="1:10" x14ac:dyDescent="0.25">
      <c r="A5221" s="20" t="s">
        <v>132</v>
      </c>
      <c r="B5221" s="17" t="s">
        <v>1702</v>
      </c>
      <c r="C5221" s="19">
        <v>2013</v>
      </c>
      <c r="D5221" s="30" t="s">
        <v>1868</v>
      </c>
      <c r="E5221" s="34" t="s">
        <v>1867</v>
      </c>
      <c r="F5221" s="34" t="s">
        <v>1867</v>
      </c>
      <c r="G5221" s="10">
        <v>1745923.7</v>
      </c>
      <c r="H5221" s="11" t="s">
        <v>1867</v>
      </c>
      <c r="I5221" s="11" t="s">
        <v>1867</v>
      </c>
      <c r="J5221" s="28">
        <v>931429.6</v>
      </c>
    </row>
    <row r="5222" spans="1:10" x14ac:dyDescent="0.25">
      <c r="A5222"/>
      <c r="B5222" s="17"/>
      <c r="C5222" s="19">
        <v>2014</v>
      </c>
      <c r="D5222" s="29" t="s">
        <v>1867</v>
      </c>
      <c r="E5222" s="10">
        <v>3562956.6</v>
      </c>
      <c r="F5222" s="10">
        <v>2987672</v>
      </c>
      <c r="G5222" s="10">
        <v>1914161.6</v>
      </c>
      <c r="H5222" s="29" t="s">
        <v>1867</v>
      </c>
      <c r="I5222" s="28">
        <v>1350529.5</v>
      </c>
      <c r="J5222" s="28">
        <v>1224506.7</v>
      </c>
    </row>
    <row r="5223" spans="1:10" x14ac:dyDescent="0.25">
      <c r="A5223"/>
      <c r="B5223" s="17"/>
      <c r="C5223" s="19">
        <v>2015</v>
      </c>
      <c r="D5223" s="33" t="s">
        <v>1867</v>
      </c>
      <c r="E5223" s="10">
        <v>4379420.7</v>
      </c>
      <c r="F5223" s="33" t="s">
        <v>1867</v>
      </c>
      <c r="G5223" s="10">
        <v>2705198.7</v>
      </c>
      <c r="H5223" s="11" t="s">
        <v>1867</v>
      </c>
      <c r="I5223" s="11" t="s">
        <v>1867</v>
      </c>
      <c r="J5223" s="28">
        <v>1735062</v>
      </c>
    </row>
    <row r="5224" spans="1:10" x14ac:dyDescent="0.25">
      <c r="A5224"/>
      <c r="B5224" s="17"/>
      <c r="C5224" s="19">
        <v>2016</v>
      </c>
      <c r="D5224" s="30" t="s">
        <v>1868</v>
      </c>
      <c r="E5224" s="11" t="s">
        <v>1867</v>
      </c>
      <c r="F5224" s="33" t="s">
        <v>1867</v>
      </c>
      <c r="G5224" s="10">
        <v>4176953.0999999996</v>
      </c>
      <c r="H5224" s="11" t="s">
        <v>1867</v>
      </c>
      <c r="I5224" s="11" t="s">
        <v>1867</v>
      </c>
      <c r="J5224" s="28">
        <v>2639326.9</v>
      </c>
    </row>
    <row r="5225" spans="1:10" x14ac:dyDescent="0.25">
      <c r="A5225"/>
      <c r="B5225" s="17"/>
      <c r="C5225" s="19">
        <v>2017</v>
      </c>
      <c r="D5225" s="30" t="s">
        <v>1868</v>
      </c>
      <c r="E5225" s="10">
        <v>5492864.4000000004</v>
      </c>
      <c r="F5225" s="10">
        <v>8424031.3999999985</v>
      </c>
      <c r="G5225" s="10">
        <v>5319110.9000000004</v>
      </c>
      <c r="H5225" s="28">
        <v>22551.200000000001</v>
      </c>
      <c r="I5225" s="28">
        <v>3989946.8</v>
      </c>
      <c r="J5225" s="28">
        <v>3863385.6</v>
      </c>
    </row>
    <row r="5226" spans="1:10" x14ac:dyDescent="0.25">
      <c r="A5226"/>
      <c r="B5226" s="17"/>
      <c r="C5226" s="19">
        <v>2018</v>
      </c>
      <c r="D5226" s="30" t="s">
        <v>1868</v>
      </c>
      <c r="E5226" s="10">
        <v>6359602.5</v>
      </c>
      <c r="F5226" s="10">
        <v>10784120.9</v>
      </c>
      <c r="G5226" s="10">
        <v>7819350</v>
      </c>
      <c r="H5226" s="28">
        <v>39317.5</v>
      </c>
      <c r="I5226" s="28">
        <v>5448184</v>
      </c>
      <c r="J5226" s="28">
        <v>5281754.5999999996</v>
      </c>
    </row>
    <row r="5227" spans="1:10" x14ac:dyDescent="0.25">
      <c r="A5227" s="21" t="s">
        <v>1703</v>
      </c>
      <c r="B5227" s="17" t="s">
        <v>1704</v>
      </c>
      <c r="C5227" s="19">
        <v>2013</v>
      </c>
      <c r="D5227" s="30" t="s">
        <v>1868</v>
      </c>
      <c r="E5227" s="10">
        <v>131923.70000000001</v>
      </c>
      <c r="F5227" s="10">
        <v>230186</v>
      </c>
      <c r="G5227" s="10">
        <v>221070.5</v>
      </c>
      <c r="H5227" s="11" t="s">
        <v>147</v>
      </c>
      <c r="I5227" s="28">
        <v>185612.5</v>
      </c>
      <c r="J5227" s="28">
        <v>183738.7</v>
      </c>
    </row>
    <row r="5228" spans="1:10" x14ac:dyDescent="0.25">
      <c r="A5228"/>
      <c r="B5228" s="17"/>
      <c r="C5228" s="19">
        <v>2014</v>
      </c>
      <c r="D5228" s="30" t="s">
        <v>1868</v>
      </c>
      <c r="E5228" s="10">
        <v>392881.1</v>
      </c>
      <c r="F5228" s="10">
        <v>326754.2</v>
      </c>
      <c r="G5228" s="10">
        <v>285494.40000000002</v>
      </c>
      <c r="H5228" s="11" t="s">
        <v>147</v>
      </c>
      <c r="I5228" s="28">
        <v>261976.2</v>
      </c>
      <c r="J5228" s="28">
        <v>251467.9</v>
      </c>
    </row>
    <row r="5229" spans="1:10" x14ac:dyDescent="0.25">
      <c r="A5229"/>
      <c r="B5229" s="17"/>
      <c r="C5229" s="19">
        <v>2015</v>
      </c>
      <c r="D5229" s="30" t="s">
        <v>1868</v>
      </c>
      <c r="E5229" s="10">
        <v>581489.30000000005</v>
      </c>
      <c r="F5229" s="10">
        <v>491231.6</v>
      </c>
      <c r="G5229" s="10">
        <v>437262.9</v>
      </c>
      <c r="H5229" s="11" t="s">
        <v>147</v>
      </c>
      <c r="I5229" s="28">
        <v>420882.8</v>
      </c>
      <c r="J5229" s="28">
        <v>410099</v>
      </c>
    </row>
    <row r="5230" spans="1:10" x14ac:dyDescent="0.25">
      <c r="A5230"/>
      <c r="B5230" s="17"/>
      <c r="C5230" s="19">
        <v>2016</v>
      </c>
      <c r="D5230" s="30" t="s">
        <v>1868</v>
      </c>
      <c r="E5230" s="10">
        <v>965742.29999999993</v>
      </c>
      <c r="F5230" s="10">
        <v>741367.2</v>
      </c>
      <c r="G5230" s="10">
        <v>709553.79999999993</v>
      </c>
      <c r="H5230" s="11" t="s">
        <v>147</v>
      </c>
      <c r="I5230" s="28">
        <v>669135.4</v>
      </c>
      <c r="J5230" s="28">
        <f>657685.7-4.1</f>
        <v>657681.6</v>
      </c>
    </row>
    <row r="5231" spans="1:10" x14ac:dyDescent="0.25">
      <c r="A5231"/>
      <c r="B5231" s="17"/>
      <c r="C5231" s="19">
        <v>2017</v>
      </c>
      <c r="D5231" s="30" t="s">
        <v>1868</v>
      </c>
      <c r="E5231" s="33" t="s">
        <v>1867</v>
      </c>
      <c r="F5231" s="10">
        <v>1149752.3</v>
      </c>
      <c r="G5231" s="10">
        <v>1027031.2000000001</v>
      </c>
      <c r="H5231" s="11" t="s">
        <v>147</v>
      </c>
      <c r="I5231" s="33" t="s">
        <v>1867</v>
      </c>
      <c r="J5231" s="28">
        <v>963216.9</v>
      </c>
    </row>
    <row r="5232" spans="1:10" x14ac:dyDescent="0.25">
      <c r="A5232"/>
      <c r="B5232" s="17"/>
      <c r="C5232" s="19">
        <v>2018</v>
      </c>
      <c r="D5232" s="30" t="s">
        <v>1868</v>
      </c>
      <c r="E5232" s="30" t="s">
        <v>1867</v>
      </c>
      <c r="F5232" s="30" t="s">
        <v>1867</v>
      </c>
      <c r="G5232" s="10">
        <v>1450059.6</v>
      </c>
      <c r="H5232" s="11" t="s">
        <v>1867</v>
      </c>
      <c r="I5232" s="11" t="s">
        <v>1867</v>
      </c>
      <c r="J5232" s="28">
        <v>1292950.1000000001</v>
      </c>
    </row>
    <row r="5233" spans="1:10" x14ac:dyDescent="0.25">
      <c r="A5233" s="22" t="s">
        <v>1705</v>
      </c>
      <c r="B5233" s="17" t="s">
        <v>1706</v>
      </c>
      <c r="C5233" s="19">
        <v>2013</v>
      </c>
      <c r="D5233" s="30" t="s">
        <v>1868</v>
      </c>
      <c r="E5233" s="34" t="s">
        <v>1867</v>
      </c>
      <c r="F5233" s="10">
        <v>136125.6</v>
      </c>
      <c r="G5233" s="10">
        <v>130331.8</v>
      </c>
      <c r="H5233" s="11" t="s">
        <v>147</v>
      </c>
      <c r="I5233" s="28">
        <v>96563.3</v>
      </c>
      <c r="J5233" s="28">
        <v>96563.3</v>
      </c>
    </row>
    <row r="5234" spans="1:10" x14ac:dyDescent="0.25">
      <c r="A5234"/>
      <c r="B5234" s="17"/>
      <c r="C5234" s="19">
        <v>2014</v>
      </c>
      <c r="D5234" s="30" t="s">
        <v>1868</v>
      </c>
      <c r="E5234" s="29" t="s">
        <v>1867</v>
      </c>
      <c r="F5234" s="10">
        <v>202999.7</v>
      </c>
      <c r="G5234" s="10">
        <v>189982.2</v>
      </c>
      <c r="H5234" s="11" t="s">
        <v>147</v>
      </c>
      <c r="I5234" s="29" t="s">
        <v>1867</v>
      </c>
      <c r="J5234" s="28">
        <v>159171.20000000001</v>
      </c>
    </row>
    <row r="5235" spans="1:10" x14ac:dyDescent="0.25">
      <c r="A5235"/>
      <c r="B5235" s="17"/>
      <c r="C5235" s="19">
        <v>2015</v>
      </c>
      <c r="D5235" s="30" t="s">
        <v>1868</v>
      </c>
      <c r="E5235" s="33" t="s">
        <v>1867</v>
      </c>
      <c r="F5235" s="10">
        <v>359557.5</v>
      </c>
      <c r="G5235" s="10">
        <v>332678.8</v>
      </c>
      <c r="H5235" s="11" t="s">
        <v>147</v>
      </c>
      <c r="I5235" s="33" t="s">
        <v>1867</v>
      </c>
      <c r="J5235" s="28">
        <v>309193.09999999998</v>
      </c>
    </row>
    <row r="5236" spans="1:10" x14ac:dyDescent="0.25">
      <c r="A5236"/>
      <c r="B5236" s="17"/>
      <c r="C5236" s="19">
        <v>2016</v>
      </c>
      <c r="D5236" s="30" t="s">
        <v>1868</v>
      </c>
      <c r="E5236" s="10">
        <v>62302.799999999996</v>
      </c>
      <c r="F5236" s="10">
        <v>567801.30000000005</v>
      </c>
      <c r="G5236" s="10">
        <v>536531</v>
      </c>
      <c r="H5236" s="11" t="s">
        <v>147</v>
      </c>
      <c r="I5236" s="11" t="s">
        <v>1867</v>
      </c>
      <c r="J5236" s="28">
        <f>491264.3-4.1</f>
        <v>491260.2</v>
      </c>
    </row>
    <row r="5237" spans="1:10" x14ac:dyDescent="0.25">
      <c r="A5237"/>
      <c r="B5237" s="17"/>
      <c r="C5237" s="19">
        <v>2017</v>
      </c>
      <c r="D5237" s="30" t="s">
        <v>1868</v>
      </c>
      <c r="E5237" s="10">
        <v>203568</v>
      </c>
      <c r="F5237" s="10">
        <v>911632.7</v>
      </c>
      <c r="G5237" s="10">
        <v>790932.2</v>
      </c>
      <c r="H5237" s="11" t="s">
        <v>147</v>
      </c>
      <c r="I5237" s="28">
        <v>743020.1</v>
      </c>
      <c r="J5237" s="28">
        <v>731631.2</v>
      </c>
    </row>
    <row r="5238" spans="1:10" x14ac:dyDescent="0.25">
      <c r="A5238"/>
      <c r="B5238" s="17"/>
      <c r="C5238" s="19">
        <v>2018</v>
      </c>
      <c r="D5238" s="30" t="s">
        <v>1868</v>
      </c>
      <c r="E5238" s="10">
        <v>399447.8</v>
      </c>
      <c r="F5238" s="30" t="s">
        <v>1867</v>
      </c>
      <c r="G5238" s="10">
        <v>1145374</v>
      </c>
      <c r="H5238" s="11" t="s">
        <v>1867</v>
      </c>
      <c r="I5238" s="11" t="s">
        <v>1867</v>
      </c>
      <c r="J5238" s="28">
        <v>998361.1</v>
      </c>
    </row>
    <row r="5239" spans="1:10" x14ac:dyDescent="0.25">
      <c r="A5239" s="22" t="s">
        <v>1707</v>
      </c>
      <c r="B5239" s="17" t="s">
        <v>1708</v>
      </c>
      <c r="C5239" s="19">
        <v>2013</v>
      </c>
      <c r="D5239" s="30" t="s">
        <v>1868</v>
      </c>
      <c r="E5239" s="34" t="s">
        <v>1867</v>
      </c>
      <c r="F5239" s="10">
        <v>94060.4</v>
      </c>
      <c r="G5239" s="10">
        <v>90738.7</v>
      </c>
      <c r="H5239" s="11" t="s">
        <v>147</v>
      </c>
      <c r="I5239" s="28">
        <v>89049.2</v>
      </c>
      <c r="J5239" s="28">
        <v>87175.4</v>
      </c>
    </row>
    <row r="5240" spans="1:10" x14ac:dyDescent="0.25">
      <c r="A5240" s="22" t="s">
        <v>1709</v>
      </c>
      <c r="B5240" s="17"/>
      <c r="C5240" s="19">
        <v>2014</v>
      </c>
      <c r="D5240" s="30" t="s">
        <v>1868</v>
      </c>
      <c r="E5240" s="29" t="s">
        <v>1867</v>
      </c>
      <c r="F5240" s="10">
        <v>123754.5</v>
      </c>
      <c r="G5240" s="10">
        <v>95512.2</v>
      </c>
      <c r="H5240" s="11" t="s">
        <v>147</v>
      </c>
      <c r="I5240" s="29" t="s">
        <v>1867</v>
      </c>
      <c r="J5240" s="28">
        <v>92296.7</v>
      </c>
    </row>
    <row r="5241" spans="1:10" x14ac:dyDescent="0.25">
      <c r="A5241"/>
      <c r="B5241" s="17"/>
      <c r="C5241" s="19">
        <v>2015</v>
      </c>
      <c r="D5241" s="30" t="s">
        <v>1868</v>
      </c>
      <c r="E5241" s="33" t="s">
        <v>1867</v>
      </c>
      <c r="F5241" s="10">
        <v>131674.1</v>
      </c>
      <c r="G5241" s="10">
        <v>104584.09999999999</v>
      </c>
      <c r="H5241" s="11" t="s">
        <v>147</v>
      </c>
      <c r="I5241" s="33" t="s">
        <v>1867</v>
      </c>
      <c r="J5241" s="28">
        <v>100905.9</v>
      </c>
    </row>
    <row r="5242" spans="1:10" x14ac:dyDescent="0.25">
      <c r="A5242"/>
      <c r="B5242" s="17"/>
      <c r="C5242" s="19">
        <v>2016</v>
      </c>
      <c r="D5242" s="30" t="s">
        <v>1868</v>
      </c>
      <c r="E5242" s="10">
        <v>903439.5</v>
      </c>
      <c r="F5242" s="10">
        <v>173565.9</v>
      </c>
      <c r="G5242" s="10">
        <v>173022.8</v>
      </c>
      <c r="H5242" s="11" t="s">
        <v>147</v>
      </c>
      <c r="I5242" s="11" t="s">
        <v>1867</v>
      </c>
      <c r="J5242" s="28">
        <v>166421.4</v>
      </c>
    </row>
    <row r="5243" spans="1:10" x14ac:dyDescent="0.25">
      <c r="A5243"/>
      <c r="B5243" s="17"/>
      <c r="C5243" s="19">
        <v>2017</v>
      </c>
      <c r="D5243" s="30" t="s">
        <v>1868</v>
      </c>
      <c r="E5243" s="33" t="s">
        <v>1867</v>
      </c>
      <c r="F5243" s="10">
        <v>238119.6</v>
      </c>
      <c r="G5243" s="10">
        <v>236099</v>
      </c>
      <c r="H5243" s="11" t="s">
        <v>147</v>
      </c>
      <c r="I5243" s="33" t="s">
        <v>1867</v>
      </c>
      <c r="J5243" s="28">
        <v>231585.7</v>
      </c>
    </row>
    <row r="5244" spans="1:10" x14ac:dyDescent="0.25">
      <c r="A5244"/>
      <c r="B5244" s="17"/>
      <c r="C5244" s="19">
        <v>2018</v>
      </c>
      <c r="D5244" s="30" t="s">
        <v>1868</v>
      </c>
      <c r="E5244" s="30" t="s">
        <v>1867</v>
      </c>
      <c r="F5244" s="30" t="s">
        <v>1867</v>
      </c>
      <c r="G5244" s="10">
        <v>304685.59999999998</v>
      </c>
      <c r="H5244" s="11" t="s">
        <v>147</v>
      </c>
      <c r="I5244" s="33" t="s">
        <v>1867</v>
      </c>
      <c r="J5244" s="28">
        <v>294589</v>
      </c>
    </row>
    <row r="5245" spans="1:10" x14ac:dyDescent="0.25">
      <c r="A5245" s="21" t="s">
        <v>1710</v>
      </c>
      <c r="B5245" s="17" t="s">
        <v>1711</v>
      </c>
      <c r="C5245" s="19">
        <v>2013</v>
      </c>
      <c r="D5245" s="30" t="s">
        <v>1868</v>
      </c>
      <c r="E5245" s="10">
        <v>861715.9</v>
      </c>
      <c r="F5245" s="10">
        <v>155722.20000000001</v>
      </c>
      <c r="G5245" s="10">
        <v>80834.700000000012</v>
      </c>
      <c r="H5245" s="11" t="s">
        <v>147</v>
      </c>
      <c r="I5245" s="28">
        <v>40619</v>
      </c>
      <c r="J5245" s="28">
        <v>40088.300000000003</v>
      </c>
    </row>
    <row r="5246" spans="1:10" x14ac:dyDescent="0.25">
      <c r="A5246"/>
      <c r="B5246" s="17"/>
      <c r="C5246" s="19">
        <v>2014</v>
      </c>
      <c r="D5246" s="30" t="s">
        <v>1868</v>
      </c>
      <c r="E5246" s="29" t="s">
        <v>1867</v>
      </c>
      <c r="F5246" s="10">
        <v>182751.3</v>
      </c>
      <c r="G5246" s="10">
        <v>83134.899999999994</v>
      </c>
      <c r="H5246" s="11" t="s">
        <v>1867</v>
      </c>
      <c r="I5246" s="11" t="s">
        <v>1867</v>
      </c>
      <c r="J5246" s="28">
        <v>33685.199999999997</v>
      </c>
    </row>
    <row r="5247" spans="1:10" x14ac:dyDescent="0.25">
      <c r="A5247"/>
      <c r="B5247" s="17"/>
      <c r="C5247" s="19">
        <v>2015</v>
      </c>
      <c r="D5247" s="30" t="s">
        <v>1868</v>
      </c>
      <c r="E5247" s="33" t="s">
        <v>1867</v>
      </c>
      <c r="F5247" s="33" t="s">
        <v>1867</v>
      </c>
      <c r="G5247" s="10">
        <v>134182</v>
      </c>
      <c r="H5247" s="11" t="s">
        <v>1867</v>
      </c>
      <c r="I5247" s="11" t="s">
        <v>1867</v>
      </c>
      <c r="J5247" s="28">
        <v>58339.6</v>
      </c>
    </row>
    <row r="5248" spans="1:10" x14ac:dyDescent="0.25">
      <c r="A5248"/>
      <c r="B5248" s="17"/>
      <c r="C5248" s="19">
        <v>2016</v>
      </c>
      <c r="D5248" s="30" t="s">
        <v>1868</v>
      </c>
      <c r="E5248" s="11" t="s">
        <v>1867</v>
      </c>
      <c r="F5248" s="33" t="s">
        <v>1867</v>
      </c>
      <c r="G5248" s="10">
        <v>172385.2</v>
      </c>
      <c r="H5248" s="11" t="s">
        <v>1867</v>
      </c>
      <c r="I5248" s="11" t="s">
        <v>1867</v>
      </c>
      <c r="J5248" s="28">
        <v>103213.7</v>
      </c>
    </row>
    <row r="5249" spans="1:10" x14ac:dyDescent="0.25">
      <c r="A5249"/>
      <c r="B5249" s="17"/>
      <c r="C5249" s="19">
        <v>2017</v>
      </c>
      <c r="D5249" s="30" t="s">
        <v>1868</v>
      </c>
      <c r="E5249" s="10">
        <v>1373697.5</v>
      </c>
      <c r="F5249" s="10">
        <v>523616.4</v>
      </c>
      <c r="G5249" s="10">
        <v>311672.5</v>
      </c>
      <c r="H5249" s="28">
        <v>11615.3</v>
      </c>
      <c r="I5249" s="28">
        <v>249593.1</v>
      </c>
      <c r="J5249" s="28">
        <v>209591.7</v>
      </c>
    </row>
    <row r="5250" spans="1:10" x14ac:dyDescent="0.25">
      <c r="A5250"/>
      <c r="B5250" s="17"/>
      <c r="C5250" s="19">
        <v>2018</v>
      </c>
      <c r="D5250" s="30" t="s">
        <v>1868</v>
      </c>
      <c r="E5250" s="30" t="s">
        <v>1867</v>
      </c>
      <c r="F5250" s="30" t="s">
        <v>1867</v>
      </c>
      <c r="G5250" s="10">
        <v>475288.80000000005</v>
      </c>
      <c r="H5250" s="11" t="s">
        <v>1867</v>
      </c>
      <c r="I5250" s="11" t="s">
        <v>1867</v>
      </c>
      <c r="J5250" s="28">
        <v>275454.2</v>
      </c>
    </row>
    <row r="5251" spans="1:10" x14ac:dyDescent="0.25">
      <c r="A5251" s="22" t="s">
        <v>1710</v>
      </c>
      <c r="B5251" s="17" t="s">
        <v>1712</v>
      </c>
      <c r="C5251" s="19">
        <v>2013</v>
      </c>
      <c r="D5251" s="30" t="s">
        <v>1868</v>
      </c>
      <c r="E5251" s="10">
        <v>861715.9</v>
      </c>
      <c r="F5251" s="10">
        <v>155722.20000000001</v>
      </c>
      <c r="G5251" s="10">
        <v>80834.700000000012</v>
      </c>
      <c r="H5251" s="11" t="s">
        <v>147</v>
      </c>
      <c r="I5251" s="28">
        <v>40619</v>
      </c>
      <c r="J5251" s="28">
        <v>40088.300000000003</v>
      </c>
    </row>
    <row r="5252" spans="1:10" x14ac:dyDescent="0.25">
      <c r="A5252"/>
      <c r="B5252" s="17"/>
      <c r="C5252" s="19">
        <v>2014</v>
      </c>
      <c r="D5252" s="30" t="s">
        <v>1868</v>
      </c>
      <c r="E5252" s="29" t="s">
        <v>1867</v>
      </c>
      <c r="F5252" s="10">
        <v>182751.3</v>
      </c>
      <c r="G5252" s="10">
        <v>83134.899999999994</v>
      </c>
      <c r="H5252" s="11" t="s">
        <v>1867</v>
      </c>
      <c r="I5252" s="11" t="s">
        <v>1867</v>
      </c>
      <c r="J5252" s="28">
        <v>33685.199999999997</v>
      </c>
    </row>
    <row r="5253" spans="1:10" x14ac:dyDescent="0.25">
      <c r="A5253"/>
      <c r="B5253" s="17"/>
      <c r="C5253" s="19">
        <v>2015</v>
      </c>
      <c r="D5253" s="30" t="s">
        <v>1868</v>
      </c>
      <c r="E5253" s="33" t="s">
        <v>1867</v>
      </c>
      <c r="F5253" s="33" t="s">
        <v>1867</v>
      </c>
      <c r="G5253" s="10">
        <v>134182</v>
      </c>
      <c r="H5253" s="11" t="s">
        <v>1867</v>
      </c>
      <c r="I5253" s="11" t="s">
        <v>1867</v>
      </c>
      <c r="J5253" s="28">
        <v>58339.6</v>
      </c>
    </row>
    <row r="5254" spans="1:10" x14ac:dyDescent="0.25">
      <c r="A5254"/>
      <c r="B5254" s="17"/>
      <c r="C5254" s="19">
        <v>2016</v>
      </c>
      <c r="D5254" s="30" t="s">
        <v>1868</v>
      </c>
      <c r="E5254" s="11" t="s">
        <v>1867</v>
      </c>
      <c r="F5254" s="33" t="s">
        <v>1867</v>
      </c>
      <c r="G5254" s="10">
        <v>172385.2</v>
      </c>
      <c r="H5254" s="11" t="s">
        <v>1867</v>
      </c>
      <c r="I5254" s="11" t="s">
        <v>1867</v>
      </c>
      <c r="J5254" s="28">
        <v>103213.7</v>
      </c>
    </row>
    <row r="5255" spans="1:10" x14ac:dyDescent="0.25">
      <c r="A5255"/>
      <c r="B5255" s="17"/>
      <c r="C5255" s="19">
        <v>2017</v>
      </c>
      <c r="D5255" s="30" t="s">
        <v>1868</v>
      </c>
      <c r="E5255" s="10">
        <v>1373697.5</v>
      </c>
      <c r="F5255" s="10">
        <v>523616.4</v>
      </c>
      <c r="G5255" s="10">
        <v>311672.5</v>
      </c>
      <c r="H5255" s="28">
        <v>11615.3</v>
      </c>
      <c r="I5255" s="28">
        <v>249593.1</v>
      </c>
      <c r="J5255" s="28">
        <v>209591.7</v>
      </c>
    </row>
    <row r="5256" spans="1:10" x14ac:dyDescent="0.25">
      <c r="A5256"/>
      <c r="B5256" s="17"/>
      <c r="C5256" s="19">
        <v>2018</v>
      </c>
      <c r="D5256" s="30" t="s">
        <v>1868</v>
      </c>
      <c r="E5256" s="30" t="s">
        <v>1867</v>
      </c>
      <c r="F5256" s="30" t="s">
        <v>1867</v>
      </c>
      <c r="G5256" s="10">
        <v>475288.80000000005</v>
      </c>
      <c r="H5256" s="11" t="s">
        <v>1867</v>
      </c>
      <c r="I5256" s="11" t="s">
        <v>1867</v>
      </c>
      <c r="J5256" s="28">
        <v>275454.2</v>
      </c>
    </row>
    <row r="5257" spans="1:10" x14ac:dyDescent="0.25">
      <c r="A5257" s="21" t="s">
        <v>1713</v>
      </c>
      <c r="B5257" s="17" t="s">
        <v>1714</v>
      </c>
      <c r="C5257" s="19">
        <v>2013</v>
      </c>
      <c r="D5257" s="30" t="s">
        <v>1868</v>
      </c>
      <c r="E5257" s="10">
        <v>316397.3</v>
      </c>
      <c r="F5257" s="10">
        <v>546720.6</v>
      </c>
      <c r="G5257" s="10">
        <v>361424.2</v>
      </c>
      <c r="H5257" s="11" t="s">
        <v>147</v>
      </c>
      <c r="I5257" s="28">
        <v>136986.29999999999</v>
      </c>
      <c r="J5257" s="28">
        <v>136284.20000000001</v>
      </c>
    </row>
    <row r="5258" spans="1:10" x14ac:dyDescent="0.25">
      <c r="A5258"/>
      <c r="B5258" s="17"/>
      <c r="C5258" s="19">
        <v>2014</v>
      </c>
      <c r="D5258" s="30" t="s">
        <v>1868</v>
      </c>
      <c r="E5258" s="10">
        <v>174682.6</v>
      </c>
      <c r="F5258" s="10">
        <v>488802.19999999995</v>
      </c>
      <c r="G5258" s="10">
        <v>372663.6</v>
      </c>
      <c r="H5258" s="11" t="s">
        <v>147</v>
      </c>
      <c r="I5258" s="28">
        <v>150637.1</v>
      </c>
      <c r="J5258" s="28">
        <v>148275.79999999999</v>
      </c>
    </row>
    <row r="5259" spans="1:10" x14ac:dyDescent="0.25">
      <c r="A5259"/>
      <c r="B5259" s="17"/>
      <c r="C5259" s="19">
        <v>2015</v>
      </c>
      <c r="D5259" s="30" t="s">
        <v>1868</v>
      </c>
      <c r="E5259" s="10">
        <v>166369</v>
      </c>
      <c r="F5259" s="10">
        <v>760801.4</v>
      </c>
      <c r="G5259" s="10">
        <v>541766</v>
      </c>
      <c r="H5259" s="11" t="s">
        <v>147</v>
      </c>
      <c r="I5259" s="28">
        <v>276474.5</v>
      </c>
      <c r="J5259" s="28">
        <v>276474.5</v>
      </c>
    </row>
    <row r="5260" spans="1:10" x14ac:dyDescent="0.25">
      <c r="A5260"/>
      <c r="B5260" s="17"/>
      <c r="C5260" s="19">
        <v>2016</v>
      </c>
      <c r="D5260" s="30" t="s">
        <v>1868</v>
      </c>
      <c r="E5260" s="10">
        <v>255978.1</v>
      </c>
      <c r="F5260" s="10">
        <v>1396105.4</v>
      </c>
      <c r="G5260" s="10">
        <v>1002021</v>
      </c>
      <c r="H5260" s="11" t="s">
        <v>147</v>
      </c>
      <c r="I5260" s="28">
        <v>522683.4</v>
      </c>
      <c r="J5260" s="28">
        <v>522683.4</v>
      </c>
    </row>
    <row r="5261" spans="1:10" x14ac:dyDescent="0.25">
      <c r="A5261"/>
      <c r="B5261" s="17"/>
      <c r="C5261" s="19">
        <v>2017</v>
      </c>
      <c r="D5261" s="30" t="s">
        <v>1868</v>
      </c>
      <c r="E5261" s="33" t="s">
        <v>1867</v>
      </c>
      <c r="F5261" s="10">
        <v>2251995.5</v>
      </c>
      <c r="G5261" s="10">
        <v>1507587.3</v>
      </c>
      <c r="H5261" s="11" t="s">
        <v>147</v>
      </c>
      <c r="I5261" s="33" t="s">
        <v>1867</v>
      </c>
      <c r="J5261" s="28">
        <v>882385.3</v>
      </c>
    </row>
    <row r="5262" spans="1:10" x14ac:dyDescent="0.25">
      <c r="A5262"/>
      <c r="B5262" s="17"/>
      <c r="C5262" s="19">
        <v>2018</v>
      </c>
      <c r="D5262" s="30" t="s">
        <v>1868</v>
      </c>
      <c r="E5262" s="10">
        <v>395095.8</v>
      </c>
      <c r="F5262" s="10">
        <v>3315681.0999999996</v>
      </c>
      <c r="G5262" s="10">
        <v>2476107.9</v>
      </c>
      <c r="H5262" s="11" t="s">
        <v>147</v>
      </c>
      <c r="I5262" s="28">
        <v>1438630.9</v>
      </c>
      <c r="J5262" s="28">
        <v>1431007.7</v>
      </c>
    </row>
    <row r="5263" spans="1:10" x14ac:dyDescent="0.25">
      <c r="A5263" s="22" t="s">
        <v>1713</v>
      </c>
      <c r="B5263" s="17" t="s">
        <v>1715</v>
      </c>
      <c r="C5263" s="19">
        <v>2013</v>
      </c>
      <c r="D5263" s="30" t="s">
        <v>1868</v>
      </c>
      <c r="E5263" s="10">
        <v>316397.3</v>
      </c>
      <c r="F5263" s="10">
        <v>546720.6</v>
      </c>
      <c r="G5263" s="10">
        <v>361424.2</v>
      </c>
      <c r="H5263" s="11" t="s">
        <v>147</v>
      </c>
      <c r="I5263" s="28">
        <v>136986.29999999999</v>
      </c>
      <c r="J5263" s="28">
        <v>136284.20000000001</v>
      </c>
    </row>
    <row r="5264" spans="1:10" x14ac:dyDescent="0.25">
      <c r="A5264"/>
      <c r="B5264" s="17"/>
      <c r="C5264" s="19">
        <v>2014</v>
      </c>
      <c r="D5264" s="30" t="s">
        <v>1868</v>
      </c>
      <c r="E5264" s="10">
        <v>174682.6</v>
      </c>
      <c r="F5264" s="10">
        <v>488802.19999999995</v>
      </c>
      <c r="G5264" s="10">
        <v>372663.6</v>
      </c>
      <c r="H5264" s="11" t="s">
        <v>147</v>
      </c>
      <c r="I5264" s="28">
        <v>150637.1</v>
      </c>
      <c r="J5264" s="28">
        <v>148275.79999999999</v>
      </c>
    </row>
    <row r="5265" spans="1:10" x14ac:dyDescent="0.25">
      <c r="A5265"/>
      <c r="B5265" s="17"/>
      <c r="C5265" s="19">
        <v>2015</v>
      </c>
      <c r="D5265" s="30" t="s">
        <v>1868</v>
      </c>
      <c r="E5265" s="10">
        <v>166369</v>
      </c>
      <c r="F5265" s="10">
        <v>760801.4</v>
      </c>
      <c r="G5265" s="10">
        <v>541766</v>
      </c>
      <c r="H5265" s="11" t="s">
        <v>147</v>
      </c>
      <c r="I5265" s="28">
        <v>276474.5</v>
      </c>
      <c r="J5265" s="28">
        <v>276474.5</v>
      </c>
    </row>
    <row r="5266" spans="1:10" x14ac:dyDescent="0.25">
      <c r="A5266"/>
      <c r="B5266" s="17"/>
      <c r="C5266" s="19">
        <v>2016</v>
      </c>
      <c r="D5266" s="30" t="s">
        <v>1868</v>
      </c>
      <c r="E5266" s="10">
        <v>255978.1</v>
      </c>
      <c r="F5266" s="10">
        <v>1396105.4</v>
      </c>
      <c r="G5266" s="10">
        <v>1002021</v>
      </c>
      <c r="H5266" s="11" t="s">
        <v>147</v>
      </c>
      <c r="I5266" s="28">
        <v>522683.4</v>
      </c>
      <c r="J5266" s="28">
        <v>522683.4</v>
      </c>
    </row>
    <row r="5267" spans="1:10" x14ac:dyDescent="0.25">
      <c r="A5267"/>
      <c r="B5267" s="17"/>
      <c r="C5267" s="19">
        <v>2017</v>
      </c>
      <c r="D5267" s="30" t="s">
        <v>1868</v>
      </c>
      <c r="E5267" s="33" t="s">
        <v>1867</v>
      </c>
      <c r="F5267" s="10">
        <v>2251995.5</v>
      </c>
      <c r="G5267" s="10">
        <v>1507587.3</v>
      </c>
      <c r="H5267" s="11" t="s">
        <v>147</v>
      </c>
      <c r="I5267" s="33" t="s">
        <v>1867</v>
      </c>
      <c r="J5267" s="28">
        <v>882385.3</v>
      </c>
    </row>
    <row r="5268" spans="1:10" x14ac:dyDescent="0.25">
      <c r="A5268"/>
      <c r="B5268" s="17"/>
      <c r="C5268" s="19">
        <v>2018</v>
      </c>
      <c r="D5268" s="30" t="s">
        <v>1868</v>
      </c>
      <c r="E5268" s="10">
        <v>395095.8</v>
      </c>
      <c r="F5268" s="10">
        <v>3315681.0999999996</v>
      </c>
      <c r="G5268" s="10">
        <v>2476107.9</v>
      </c>
      <c r="H5268" s="11" t="s">
        <v>147</v>
      </c>
      <c r="I5268" s="28">
        <v>1438630.9</v>
      </c>
      <c r="J5268" s="28">
        <v>1431007.7</v>
      </c>
    </row>
    <row r="5269" spans="1:10" x14ac:dyDescent="0.25">
      <c r="A5269" s="21" t="s">
        <v>1716</v>
      </c>
      <c r="B5269" s="17" t="s">
        <v>1717</v>
      </c>
      <c r="C5269" s="19">
        <v>2013</v>
      </c>
      <c r="D5269" s="30" t="s">
        <v>1868</v>
      </c>
      <c r="E5269" s="34" t="s">
        <v>1867</v>
      </c>
      <c r="F5269" s="34" t="s">
        <v>1867</v>
      </c>
      <c r="G5269" s="10">
        <v>1082594.3</v>
      </c>
      <c r="H5269" s="11" t="s">
        <v>1867</v>
      </c>
      <c r="I5269" s="11" t="s">
        <v>1867</v>
      </c>
      <c r="J5269" s="28">
        <v>571318.4</v>
      </c>
    </row>
    <row r="5270" spans="1:10" x14ac:dyDescent="0.25">
      <c r="A5270"/>
      <c r="B5270" s="17"/>
      <c r="C5270" s="19">
        <v>2014</v>
      </c>
      <c r="D5270" s="29" t="s">
        <v>1867</v>
      </c>
      <c r="E5270" s="10">
        <v>2117063.5</v>
      </c>
      <c r="F5270" s="10">
        <v>1989364.3</v>
      </c>
      <c r="G5270" s="10">
        <v>1172868.7000000002</v>
      </c>
      <c r="H5270" s="11" t="s">
        <v>1867</v>
      </c>
      <c r="I5270" s="11" t="s">
        <v>1867</v>
      </c>
      <c r="J5270" s="28">
        <v>791077.8</v>
      </c>
    </row>
    <row r="5271" spans="1:10" x14ac:dyDescent="0.25">
      <c r="A5271"/>
      <c r="B5271" s="17"/>
      <c r="C5271" s="19">
        <v>2015</v>
      </c>
      <c r="D5271" s="33" t="s">
        <v>1867</v>
      </c>
      <c r="E5271" s="33" t="s">
        <v>1867</v>
      </c>
      <c r="F5271" s="10">
        <v>3479630</v>
      </c>
      <c r="G5271" s="10">
        <v>1591987.8</v>
      </c>
      <c r="H5271" s="11" t="s">
        <v>147</v>
      </c>
      <c r="I5271" s="28">
        <v>1037915.1</v>
      </c>
      <c r="J5271" s="28">
        <v>990148.9</v>
      </c>
    </row>
    <row r="5272" spans="1:10" x14ac:dyDescent="0.25">
      <c r="A5272"/>
      <c r="B5272" s="17"/>
      <c r="C5272" s="19">
        <v>2016</v>
      </c>
      <c r="D5272" s="30" t="s">
        <v>1868</v>
      </c>
      <c r="E5272" s="10">
        <v>2619122.7000000002</v>
      </c>
      <c r="F5272" s="10">
        <v>3757669.3000000003</v>
      </c>
      <c r="G5272" s="10">
        <v>2292993.1</v>
      </c>
      <c r="H5272" s="11" t="s">
        <v>147</v>
      </c>
      <c r="I5272" s="28">
        <v>1402404</v>
      </c>
      <c r="J5272" s="28">
        <v>1355748.2</v>
      </c>
    </row>
    <row r="5273" spans="1:10" x14ac:dyDescent="0.25">
      <c r="A5273"/>
      <c r="B5273" s="17"/>
      <c r="C5273" s="19">
        <v>2017</v>
      </c>
      <c r="D5273" s="30" t="s">
        <v>1868</v>
      </c>
      <c r="E5273" s="10">
        <v>2852067.4</v>
      </c>
      <c r="F5273" s="10">
        <v>4498667.2</v>
      </c>
      <c r="G5273" s="10">
        <v>2472819.9</v>
      </c>
      <c r="H5273" s="28">
        <v>10935.9</v>
      </c>
      <c r="I5273" s="28">
        <v>1876899.8</v>
      </c>
      <c r="J5273" s="28">
        <v>1808191.7</v>
      </c>
    </row>
    <row r="5274" spans="1:10" x14ac:dyDescent="0.25">
      <c r="A5274"/>
      <c r="B5274" s="17"/>
      <c r="C5274" s="19">
        <v>2018</v>
      </c>
      <c r="D5274" s="30" t="s">
        <v>1868</v>
      </c>
      <c r="E5274" s="10">
        <v>3257166.4</v>
      </c>
      <c r="F5274" s="10">
        <v>5079699.9000000004</v>
      </c>
      <c r="G5274" s="10">
        <v>3417893.7</v>
      </c>
      <c r="H5274" s="28">
        <v>21178.6</v>
      </c>
      <c r="I5274" s="28">
        <v>2357660.1</v>
      </c>
      <c r="J5274" s="28">
        <v>2282342.6</v>
      </c>
    </row>
    <row r="5275" spans="1:10" x14ac:dyDescent="0.25">
      <c r="A5275" s="22" t="s">
        <v>1718</v>
      </c>
      <c r="B5275" s="17" t="s">
        <v>1719</v>
      </c>
      <c r="C5275" s="19">
        <v>2013</v>
      </c>
      <c r="D5275" s="30" t="s">
        <v>1868</v>
      </c>
      <c r="E5275" s="10">
        <v>216762.8</v>
      </c>
      <c r="F5275" s="10">
        <v>38640.5</v>
      </c>
      <c r="G5275" s="10">
        <v>12398.3</v>
      </c>
      <c r="H5275" s="11" t="s">
        <v>147</v>
      </c>
      <c r="I5275" s="28">
        <v>3003.4</v>
      </c>
      <c r="J5275" s="28">
        <v>3003.4</v>
      </c>
    </row>
    <row r="5276" spans="1:10" x14ac:dyDescent="0.25">
      <c r="A5276"/>
      <c r="B5276" s="17"/>
      <c r="C5276" s="19">
        <v>2014</v>
      </c>
      <c r="D5276" s="30" t="s">
        <v>1868</v>
      </c>
      <c r="E5276" s="10">
        <v>595950.4</v>
      </c>
      <c r="F5276" s="10">
        <v>87186</v>
      </c>
      <c r="G5276" s="10">
        <v>15991.4</v>
      </c>
      <c r="H5276" s="11" t="s">
        <v>147</v>
      </c>
      <c r="I5276" s="28">
        <v>1757.4</v>
      </c>
      <c r="J5276" s="28">
        <v>1757.4</v>
      </c>
    </row>
    <row r="5277" spans="1:10" x14ac:dyDescent="0.25">
      <c r="A5277"/>
      <c r="B5277" s="17"/>
      <c r="C5277" s="19">
        <v>2015</v>
      </c>
      <c r="D5277" s="30" t="s">
        <v>1868</v>
      </c>
      <c r="E5277" s="10">
        <v>345892.3</v>
      </c>
      <c r="F5277" s="10">
        <v>74845.400000000009</v>
      </c>
      <c r="G5277" s="10">
        <v>14547.3</v>
      </c>
      <c r="H5277" s="11" t="s">
        <v>147</v>
      </c>
      <c r="I5277" s="28">
        <v>4417.8</v>
      </c>
      <c r="J5277" s="28">
        <v>4417.8</v>
      </c>
    </row>
    <row r="5278" spans="1:10" x14ac:dyDescent="0.25">
      <c r="A5278"/>
      <c r="B5278" s="17"/>
      <c r="C5278" s="19">
        <v>2016</v>
      </c>
      <c r="D5278" s="30" t="s">
        <v>1868</v>
      </c>
      <c r="E5278" s="10">
        <v>234796.79999999999</v>
      </c>
      <c r="F5278" s="10">
        <v>123793.9</v>
      </c>
      <c r="G5278" s="10">
        <v>40598.699999999997</v>
      </c>
      <c r="H5278" s="11" t="s">
        <v>147</v>
      </c>
      <c r="I5278" s="11" t="s">
        <v>1867</v>
      </c>
      <c r="J5278" s="11" t="s">
        <v>1867</v>
      </c>
    </row>
    <row r="5279" spans="1:10" x14ac:dyDescent="0.25">
      <c r="A5279"/>
      <c r="B5279" s="17"/>
      <c r="C5279" s="19">
        <v>2017</v>
      </c>
      <c r="D5279" s="30" t="s">
        <v>1868</v>
      </c>
      <c r="E5279" s="33" t="s">
        <v>1867</v>
      </c>
      <c r="F5279" s="33" t="s">
        <v>1867</v>
      </c>
      <c r="G5279" s="10">
        <v>58083.199999999997</v>
      </c>
      <c r="H5279" s="11" t="s">
        <v>1867</v>
      </c>
      <c r="I5279" s="11" t="s">
        <v>1867</v>
      </c>
      <c r="J5279" s="28">
        <v>42002</v>
      </c>
    </row>
    <row r="5280" spans="1:10" x14ac:dyDescent="0.25">
      <c r="A5280"/>
      <c r="B5280" s="17"/>
      <c r="C5280" s="19">
        <v>2018</v>
      </c>
      <c r="D5280" s="30" t="s">
        <v>1868</v>
      </c>
      <c r="E5280" s="30" t="s">
        <v>1867</v>
      </c>
      <c r="F5280" s="10">
        <v>364832.30000000005</v>
      </c>
      <c r="G5280" s="10">
        <v>113994.3</v>
      </c>
      <c r="H5280" s="11" t="s">
        <v>147</v>
      </c>
      <c r="I5280" s="30" t="s">
        <v>1867</v>
      </c>
      <c r="J5280" s="28">
        <v>58998.400000000001</v>
      </c>
    </row>
    <row r="5281" spans="1:10" x14ac:dyDescent="0.25">
      <c r="A5281" s="22" t="s">
        <v>1720</v>
      </c>
      <c r="B5281" s="17" t="s">
        <v>1721</v>
      </c>
      <c r="C5281" s="19">
        <v>2013</v>
      </c>
      <c r="D5281" s="30" t="s">
        <v>1868</v>
      </c>
      <c r="E5281" s="10">
        <v>177331.6</v>
      </c>
      <c r="F5281" s="10">
        <v>310268.80000000005</v>
      </c>
      <c r="G5281" s="10">
        <v>129933.29999999999</v>
      </c>
      <c r="H5281" s="11" t="s">
        <v>147</v>
      </c>
      <c r="I5281" s="28">
        <v>99093.5</v>
      </c>
      <c r="J5281" s="28">
        <v>70005.7</v>
      </c>
    </row>
    <row r="5282" spans="1:10" x14ac:dyDescent="0.25">
      <c r="A5282"/>
      <c r="B5282" s="17"/>
      <c r="C5282" s="19">
        <v>2014</v>
      </c>
      <c r="D5282" s="30" t="s">
        <v>1868</v>
      </c>
      <c r="E5282" s="10">
        <v>246334.3</v>
      </c>
      <c r="F5282" s="10">
        <v>254236.40000000002</v>
      </c>
      <c r="G5282" s="10">
        <v>127946.2</v>
      </c>
      <c r="H5282" s="11" t="s">
        <v>147</v>
      </c>
      <c r="I5282" s="28">
        <v>115568.7</v>
      </c>
      <c r="J5282" s="28">
        <v>92288.5</v>
      </c>
    </row>
    <row r="5283" spans="1:10" x14ac:dyDescent="0.25">
      <c r="A5283"/>
      <c r="B5283" s="17"/>
      <c r="C5283" s="19">
        <v>2015</v>
      </c>
      <c r="D5283" s="30" t="s">
        <v>1868</v>
      </c>
      <c r="E5283" s="10">
        <v>312093</v>
      </c>
      <c r="F5283" s="10">
        <v>486264.10000000003</v>
      </c>
      <c r="G5283" s="10">
        <v>243207</v>
      </c>
      <c r="H5283" s="11" t="s">
        <v>147</v>
      </c>
      <c r="I5283" s="28">
        <v>136165.20000000001</v>
      </c>
      <c r="J5283" s="28">
        <v>127235.1</v>
      </c>
    </row>
    <row r="5284" spans="1:10" x14ac:dyDescent="0.25">
      <c r="A5284"/>
      <c r="B5284" s="17"/>
      <c r="C5284" s="19">
        <v>2016</v>
      </c>
      <c r="D5284" s="30" t="s">
        <v>1868</v>
      </c>
      <c r="E5284" s="10">
        <v>354430.9</v>
      </c>
      <c r="F5284" s="10">
        <v>474693.80000000005</v>
      </c>
      <c r="G5284" s="10">
        <v>360314.4</v>
      </c>
      <c r="H5284" s="11" t="s">
        <v>147</v>
      </c>
      <c r="I5284" s="11" t="s">
        <v>1867</v>
      </c>
      <c r="J5284" s="28">
        <f>193127.1-0.1</f>
        <v>193127</v>
      </c>
    </row>
    <row r="5285" spans="1:10" x14ac:dyDescent="0.25">
      <c r="A5285"/>
      <c r="B5285" s="17"/>
      <c r="C5285" s="19">
        <v>2017</v>
      </c>
      <c r="D5285" s="30" t="s">
        <v>1868</v>
      </c>
      <c r="E5285" s="33" t="s">
        <v>1867</v>
      </c>
      <c r="F5285" s="33" t="s">
        <v>1867</v>
      </c>
      <c r="G5285" s="10">
        <v>358423.39999999997</v>
      </c>
      <c r="H5285" s="11" t="s">
        <v>1867</v>
      </c>
      <c r="I5285" s="11" t="s">
        <v>1867</v>
      </c>
      <c r="J5285" s="28">
        <v>276845.09999999998</v>
      </c>
    </row>
    <row r="5286" spans="1:10" x14ac:dyDescent="0.25">
      <c r="A5286"/>
      <c r="B5286" s="17"/>
      <c r="C5286" s="19">
        <v>2018</v>
      </c>
      <c r="D5286" s="30" t="s">
        <v>1868</v>
      </c>
      <c r="E5286" s="10">
        <v>1032184.9</v>
      </c>
      <c r="F5286" s="10">
        <v>649823.5</v>
      </c>
      <c r="G5286" s="10">
        <v>493048.2</v>
      </c>
      <c r="H5286" s="11" t="s">
        <v>1867</v>
      </c>
      <c r="I5286" s="11" t="s">
        <v>1867</v>
      </c>
      <c r="J5286" s="28">
        <v>332443.7</v>
      </c>
    </row>
    <row r="5287" spans="1:10" x14ac:dyDescent="0.25">
      <c r="A5287" s="22" t="s">
        <v>1722</v>
      </c>
      <c r="B5287" s="17" t="s">
        <v>1723</v>
      </c>
      <c r="C5287" s="19">
        <v>2013</v>
      </c>
      <c r="D5287" s="30" t="s">
        <v>1868</v>
      </c>
      <c r="E5287" s="34" t="s">
        <v>1867</v>
      </c>
      <c r="F5287" s="34" t="s">
        <v>1867</v>
      </c>
      <c r="G5287" s="10">
        <v>940262.7</v>
      </c>
      <c r="H5287" s="11" t="s">
        <v>1867</v>
      </c>
      <c r="I5287" s="11" t="s">
        <v>1867</v>
      </c>
      <c r="J5287" s="28">
        <v>498309.3</v>
      </c>
    </row>
    <row r="5288" spans="1:10" x14ac:dyDescent="0.25">
      <c r="A5288"/>
      <c r="B5288" s="17"/>
      <c r="C5288" s="19">
        <v>2014</v>
      </c>
      <c r="D5288" s="29" t="s">
        <v>1867</v>
      </c>
      <c r="E5288" s="10">
        <v>1274778.7999999998</v>
      </c>
      <c r="F5288" s="10">
        <v>1647941.9</v>
      </c>
      <c r="G5288" s="10">
        <v>1028931.1000000001</v>
      </c>
      <c r="H5288" s="29" t="s">
        <v>1867</v>
      </c>
      <c r="I5288" s="28">
        <v>784974.89999999991</v>
      </c>
      <c r="J5288" s="28">
        <v>697031.9</v>
      </c>
    </row>
    <row r="5289" spans="1:10" x14ac:dyDescent="0.25">
      <c r="A5289"/>
      <c r="B5289" s="17"/>
      <c r="C5289" s="19">
        <v>2015</v>
      </c>
      <c r="D5289" s="33" t="s">
        <v>1867</v>
      </c>
      <c r="E5289" s="33" t="s">
        <v>1867</v>
      </c>
      <c r="F5289" s="10">
        <v>2918520.5</v>
      </c>
      <c r="G5289" s="10">
        <v>1334233.5</v>
      </c>
      <c r="H5289" s="11" t="s">
        <v>147</v>
      </c>
      <c r="I5289" s="28">
        <v>897332.1</v>
      </c>
      <c r="J5289" s="28">
        <v>858496</v>
      </c>
    </row>
    <row r="5290" spans="1:10" x14ac:dyDescent="0.25">
      <c r="A5290"/>
      <c r="B5290" s="17"/>
      <c r="C5290" s="19">
        <v>2016</v>
      </c>
      <c r="D5290" s="30" t="s">
        <v>1868</v>
      </c>
      <c r="E5290" s="10">
        <v>2029895</v>
      </c>
      <c r="F5290" s="10">
        <v>3159181.6</v>
      </c>
      <c r="G5290" s="10">
        <v>1892080</v>
      </c>
      <c r="H5290" s="11" t="s">
        <v>147</v>
      </c>
      <c r="I5290" s="28">
        <v>1173352.1000000001</v>
      </c>
      <c r="J5290" s="28">
        <v>1142261.2</v>
      </c>
    </row>
    <row r="5291" spans="1:10" x14ac:dyDescent="0.25">
      <c r="A5291"/>
      <c r="B5291" s="17"/>
      <c r="C5291" s="19">
        <v>2017</v>
      </c>
      <c r="D5291" s="30" t="s">
        <v>1868</v>
      </c>
      <c r="E5291" s="33" t="s">
        <v>1867</v>
      </c>
      <c r="F5291" s="33" t="s">
        <v>1867</v>
      </c>
      <c r="G5291" s="10">
        <v>2056313.3</v>
      </c>
      <c r="H5291" s="11" t="s">
        <v>1867</v>
      </c>
      <c r="I5291" s="11" t="s">
        <v>1867</v>
      </c>
      <c r="J5291" s="28">
        <v>1489344.6</v>
      </c>
    </row>
    <row r="5292" spans="1:10" x14ac:dyDescent="0.25">
      <c r="A5292"/>
      <c r="B5292" s="17"/>
      <c r="C5292" s="19">
        <v>2018</v>
      </c>
      <c r="D5292" s="30" t="s">
        <v>1868</v>
      </c>
      <c r="E5292" s="30" t="s">
        <v>1867</v>
      </c>
      <c r="F5292" s="30" t="s">
        <v>1867</v>
      </c>
      <c r="G5292" s="10">
        <v>2810851.2</v>
      </c>
      <c r="H5292" s="11" t="s">
        <v>1867</v>
      </c>
      <c r="I5292" s="11" t="s">
        <v>1867</v>
      </c>
      <c r="J5292" s="28">
        <v>1890900.5</v>
      </c>
    </row>
    <row r="5293" spans="1:10" x14ac:dyDescent="0.25">
      <c r="A5293" s="18" t="s">
        <v>61</v>
      </c>
      <c r="B5293" s="17" t="s">
        <v>30</v>
      </c>
      <c r="C5293" s="19">
        <v>2013</v>
      </c>
      <c r="D5293" s="30" t="s">
        <v>1868</v>
      </c>
      <c r="E5293" s="10">
        <v>758382.9</v>
      </c>
      <c r="F5293" s="10">
        <v>1808567.2000000002</v>
      </c>
      <c r="G5293" s="10">
        <v>997252.10000000009</v>
      </c>
      <c r="H5293" s="11" t="s">
        <v>147</v>
      </c>
      <c r="I5293" s="28">
        <v>622378.6</v>
      </c>
      <c r="J5293" s="28">
        <v>598614.9</v>
      </c>
    </row>
    <row r="5294" spans="1:10" x14ac:dyDescent="0.25">
      <c r="A5294"/>
      <c r="B5294" s="17"/>
      <c r="C5294" s="19">
        <v>2014</v>
      </c>
      <c r="D5294" s="30" t="s">
        <v>1868</v>
      </c>
      <c r="E5294" s="10">
        <v>751043.8</v>
      </c>
      <c r="F5294" s="10">
        <v>1646041.2000000002</v>
      </c>
      <c r="G5294" s="10">
        <v>976078.39999999991</v>
      </c>
      <c r="H5294" s="11" t="s">
        <v>147</v>
      </c>
      <c r="I5294" s="28">
        <v>646400.1</v>
      </c>
      <c r="J5294" s="28">
        <v>627692.1</v>
      </c>
    </row>
    <row r="5295" spans="1:10" x14ac:dyDescent="0.25">
      <c r="A5295"/>
      <c r="B5295" s="17"/>
      <c r="C5295" s="19">
        <v>2015</v>
      </c>
      <c r="D5295" s="30" t="s">
        <v>1868</v>
      </c>
      <c r="E5295" s="10">
        <v>964670.7</v>
      </c>
      <c r="F5295" s="10">
        <v>2026220.1</v>
      </c>
      <c r="G5295" s="10">
        <v>1298740.3999999999</v>
      </c>
      <c r="H5295" s="11" t="s">
        <v>147</v>
      </c>
      <c r="I5295" s="28">
        <v>938399.9</v>
      </c>
      <c r="J5295" s="28">
        <v>927239.5</v>
      </c>
    </row>
    <row r="5296" spans="1:10" x14ac:dyDescent="0.25">
      <c r="A5296"/>
      <c r="B5296" s="17"/>
      <c r="C5296" s="19">
        <v>2016</v>
      </c>
      <c r="D5296" s="30" t="s">
        <v>1868</v>
      </c>
      <c r="E5296" s="10">
        <v>1110579.3999999999</v>
      </c>
      <c r="F5296" s="10">
        <v>2926387.7</v>
      </c>
      <c r="G5296" s="10">
        <v>2051319.1</v>
      </c>
      <c r="H5296" s="11" t="s">
        <v>147</v>
      </c>
      <c r="I5296" s="28">
        <v>1483911</v>
      </c>
      <c r="J5296" s="28">
        <v>1459010.1</v>
      </c>
    </row>
    <row r="5297" spans="1:10" x14ac:dyDescent="0.25">
      <c r="A5297"/>
      <c r="B5297" s="17"/>
      <c r="C5297" s="19">
        <v>2017</v>
      </c>
      <c r="D5297" s="30" t="s">
        <v>1868</v>
      </c>
      <c r="E5297" s="33" t="s">
        <v>1867</v>
      </c>
      <c r="F5297" s="33" t="s">
        <v>1867</v>
      </c>
      <c r="G5297" s="10">
        <v>3048959.0999999996</v>
      </c>
      <c r="H5297" s="11" t="s">
        <v>1867</v>
      </c>
      <c r="I5297" s="11" t="s">
        <v>1867</v>
      </c>
      <c r="J5297" s="28">
        <v>2254980.2999999998</v>
      </c>
    </row>
    <row r="5298" spans="1:10" x14ac:dyDescent="0.25">
      <c r="A5298"/>
      <c r="B5298" s="17"/>
      <c r="C5298" s="19">
        <v>2018</v>
      </c>
      <c r="D5298" s="30" t="s">
        <v>1868</v>
      </c>
      <c r="E5298" s="30" t="s">
        <v>1867</v>
      </c>
      <c r="F5298" s="30" t="s">
        <v>1867</v>
      </c>
      <c r="G5298" s="10">
        <v>4253585.0999999996</v>
      </c>
      <c r="H5298" s="11" t="s">
        <v>1867</v>
      </c>
      <c r="I5298" s="11" t="s">
        <v>1867</v>
      </c>
      <c r="J5298" s="28">
        <v>3272337.9</v>
      </c>
    </row>
    <row r="5299" spans="1:10" x14ac:dyDescent="0.25">
      <c r="A5299" s="20" t="s">
        <v>133</v>
      </c>
      <c r="B5299" s="26" t="s">
        <v>1724</v>
      </c>
      <c r="C5299" s="19">
        <v>2013</v>
      </c>
      <c r="D5299" s="30" t="s">
        <v>1868</v>
      </c>
      <c r="E5299" s="10">
        <v>758382.9</v>
      </c>
      <c r="F5299" s="10">
        <v>1808567.2000000002</v>
      </c>
      <c r="G5299" s="10">
        <v>997252.10000000009</v>
      </c>
      <c r="H5299" s="11" t="s">
        <v>147</v>
      </c>
      <c r="I5299" s="28">
        <v>622378.6</v>
      </c>
      <c r="J5299" s="28">
        <v>598614.9</v>
      </c>
    </row>
    <row r="5300" spans="1:10" x14ac:dyDescent="0.25">
      <c r="A5300"/>
      <c r="B5300" s="17"/>
      <c r="C5300" s="19">
        <v>2014</v>
      </c>
      <c r="D5300" s="30" t="s">
        <v>1868</v>
      </c>
      <c r="E5300" s="10">
        <v>751043.8</v>
      </c>
      <c r="F5300" s="10">
        <v>1646041.2000000002</v>
      </c>
      <c r="G5300" s="10">
        <v>976078.39999999991</v>
      </c>
      <c r="H5300" s="11" t="s">
        <v>147</v>
      </c>
      <c r="I5300" s="28">
        <v>646400.1</v>
      </c>
      <c r="J5300" s="28">
        <v>627692.1</v>
      </c>
    </row>
    <row r="5301" spans="1:10" x14ac:dyDescent="0.25">
      <c r="A5301"/>
      <c r="B5301" s="17"/>
      <c r="C5301" s="19">
        <v>2015</v>
      </c>
      <c r="D5301" s="30" t="s">
        <v>1868</v>
      </c>
      <c r="E5301" s="10">
        <v>964670.7</v>
      </c>
      <c r="F5301" s="10">
        <v>2026220.1</v>
      </c>
      <c r="G5301" s="10">
        <v>1298740.3999999999</v>
      </c>
      <c r="H5301" s="11" t="s">
        <v>147</v>
      </c>
      <c r="I5301" s="28">
        <v>938399.9</v>
      </c>
      <c r="J5301" s="28">
        <v>927239.5</v>
      </c>
    </row>
    <row r="5302" spans="1:10" x14ac:dyDescent="0.25">
      <c r="A5302"/>
      <c r="B5302" s="17"/>
      <c r="C5302" s="19">
        <v>2016</v>
      </c>
      <c r="D5302" s="30" t="s">
        <v>1868</v>
      </c>
      <c r="E5302" s="10">
        <v>1110579.3999999999</v>
      </c>
      <c r="F5302" s="10">
        <v>2926387.7</v>
      </c>
      <c r="G5302" s="10">
        <v>2051319.1</v>
      </c>
      <c r="H5302" s="11" t="s">
        <v>147</v>
      </c>
      <c r="I5302" s="28">
        <v>1483911</v>
      </c>
      <c r="J5302" s="28">
        <v>1459010.1</v>
      </c>
    </row>
    <row r="5303" spans="1:10" x14ac:dyDescent="0.25">
      <c r="A5303"/>
      <c r="B5303" s="17"/>
      <c r="C5303" s="19">
        <v>2017</v>
      </c>
      <c r="D5303" s="30" t="s">
        <v>1868</v>
      </c>
      <c r="E5303" s="33" t="s">
        <v>1867</v>
      </c>
      <c r="F5303" s="33" t="s">
        <v>1867</v>
      </c>
      <c r="G5303" s="10">
        <v>3048959.0999999996</v>
      </c>
      <c r="H5303" s="11" t="s">
        <v>1867</v>
      </c>
      <c r="I5303" s="11" t="s">
        <v>1867</v>
      </c>
      <c r="J5303" s="28">
        <v>2254980.2999999998</v>
      </c>
    </row>
    <row r="5304" spans="1:10" x14ac:dyDescent="0.25">
      <c r="A5304"/>
      <c r="B5304" s="17"/>
      <c r="C5304" s="19">
        <v>2018</v>
      </c>
      <c r="D5304" s="30" t="s">
        <v>1868</v>
      </c>
      <c r="E5304" s="30" t="s">
        <v>1867</v>
      </c>
      <c r="F5304" s="30" t="s">
        <v>1867</v>
      </c>
      <c r="G5304" s="10">
        <v>4253585.0999999996</v>
      </c>
      <c r="H5304" s="11" t="s">
        <v>1867</v>
      </c>
      <c r="I5304" s="11" t="s">
        <v>1867</v>
      </c>
      <c r="J5304" s="28">
        <v>3272337.9</v>
      </c>
    </row>
    <row r="5305" spans="1:10" x14ac:dyDescent="0.25">
      <c r="A5305" s="21" t="s">
        <v>1725</v>
      </c>
      <c r="B5305" s="17" t="s">
        <v>1726</v>
      </c>
      <c r="C5305" s="19">
        <v>2013</v>
      </c>
      <c r="D5305" s="30" t="s">
        <v>1868</v>
      </c>
      <c r="E5305" s="34" t="s">
        <v>1867</v>
      </c>
      <c r="F5305" s="10">
        <v>83603.7</v>
      </c>
      <c r="G5305" s="10">
        <v>56252.5</v>
      </c>
      <c r="H5305" s="11" t="s">
        <v>147</v>
      </c>
      <c r="I5305" s="28">
        <v>41493.5</v>
      </c>
      <c r="J5305" s="28">
        <v>40865.1</v>
      </c>
    </row>
    <row r="5306" spans="1:10" x14ac:dyDescent="0.25">
      <c r="A5306"/>
      <c r="B5306" s="17"/>
      <c r="C5306" s="19">
        <v>2014</v>
      </c>
      <c r="D5306" s="30" t="s">
        <v>1868</v>
      </c>
      <c r="E5306" s="10">
        <v>23535.9</v>
      </c>
      <c r="F5306" s="10">
        <v>100090.9</v>
      </c>
      <c r="G5306" s="10">
        <v>57224.4</v>
      </c>
      <c r="H5306" s="11" t="s">
        <v>147</v>
      </c>
      <c r="I5306" s="28">
        <v>45898.8</v>
      </c>
      <c r="J5306" s="28">
        <v>44895.3</v>
      </c>
    </row>
    <row r="5307" spans="1:10" x14ac:dyDescent="0.25">
      <c r="A5307"/>
      <c r="B5307" s="17"/>
      <c r="C5307" s="19">
        <v>2015</v>
      </c>
      <c r="D5307" s="30" t="s">
        <v>1868</v>
      </c>
      <c r="E5307" s="10">
        <v>37446.1</v>
      </c>
      <c r="F5307" s="10">
        <v>132978.79999999999</v>
      </c>
      <c r="G5307" s="10">
        <v>76787</v>
      </c>
      <c r="H5307" s="11" t="s">
        <v>147</v>
      </c>
      <c r="I5307" s="28">
        <v>63249</v>
      </c>
      <c r="J5307" s="28">
        <v>61130.100000000006</v>
      </c>
    </row>
    <row r="5308" spans="1:10" x14ac:dyDescent="0.25">
      <c r="A5308"/>
      <c r="B5308" s="17"/>
      <c r="C5308" s="19">
        <v>2016</v>
      </c>
      <c r="D5308" s="30" t="s">
        <v>1868</v>
      </c>
      <c r="E5308" s="10">
        <v>56685.4</v>
      </c>
      <c r="F5308" s="10">
        <v>218046.40000000002</v>
      </c>
      <c r="G5308" s="10">
        <v>113824.7</v>
      </c>
      <c r="H5308" s="11" t="s">
        <v>147</v>
      </c>
      <c r="I5308" s="28">
        <v>98358.3</v>
      </c>
      <c r="J5308" s="28">
        <v>96197.2</v>
      </c>
    </row>
    <row r="5309" spans="1:10" x14ac:dyDescent="0.25">
      <c r="A5309"/>
      <c r="B5309" s="17"/>
      <c r="C5309" s="19">
        <v>2017</v>
      </c>
      <c r="D5309" s="30" t="s">
        <v>1868</v>
      </c>
      <c r="E5309" s="33" t="s">
        <v>1867</v>
      </c>
      <c r="F5309" s="10">
        <v>322052</v>
      </c>
      <c r="G5309" s="10">
        <v>173721.4</v>
      </c>
      <c r="H5309" s="11" t="s">
        <v>147</v>
      </c>
      <c r="I5309" s="33" t="s">
        <v>1867</v>
      </c>
      <c r="J5309" s="28">
        <v>135655.29999999999</v>
      </c>
    </row>
    <row r="5310" spans="1:10" x14ac:dyDescent="0.25">
      <c r="A5310"/>
      <c r="B5310" s="17"/>
      <c r="C5310" s="19">
        <v>2018</v>
      </c>
      <c r="D5310" s="30" t="s">
        <v>1868</v>
      </c>
      <c r="E5310" s="10">
        <v>156591.1</v>
      </c>
      <c r="F5310" s="10">
        <v>424530.1</v>
      </c>
      <c r="G5310" s="10">
        <v>246006.69999999998</v>
      </c>
      <c r="H5310" s="11" t="s">
        <v>147</v>
      </c>
      <c r="I5310" s="28">
        <v>203077.3</v>
      </c>
      <c r="J5310" s="28">
        <v>180538.8</v>
      </c>
    </row>
    <row r="5311" spans="1:10" x14ac:dyDescent="0.25">
      <c r="A5311" s="22" t="s">
        <v>1727</v>
      </c>
      <c r="B5311" s="17" t="s">
        <v>1728</v>
      </c>
      <c r="C5311" s="19">
        <v>2013</v>
      </c>
      <c r="D5311" s="30" t="s">
        <v>1868</v>
      </c>
      <c r="E5311" s="34" t="s">
        <v>1867</v>
      </c>
      <c r="F5311" s="10">
        <v>83603.7</v>
      </c>
      <c r="G5311" s="10">
        <v>56252.5</v>
      </c>
      <c r="H5311" s="11" t="s">
        <v>147</v>
      </c>
      <c r="I5311" s="28">
        <v>41493.5</v>
      </c>
      <c r="J5311" s="28">
        <v>40865.1</v>
      </c>
    </row>
    <row r="5312" spans="1:10" x14ac:dyDescent="0.25">
      <c r="A5312"/>
      <c r="B5312" s="17"/>
      <c r="C5312" s="19">
        <v>2014</v>
      </c>
      <c r="D5312" s="30" t="s">
        <v>1868</v>
      </c>
      <c r="E5312" s="10">
        <v>23535.9</v>
      </c>
      <c r="F5312" s="10">
        <v>100090.9</v>
      </c>
      <c r="G5312" s="10">
        <v>57224.4</v>
      </c>
      <c r="H5312" s="11" t="s">
        <v>147</v>
      </c>
      <c r="I5312" s="28">
        <v>45898.8</v>
      </c>
      <c r="J5312" s="28">
        <v>44895.3</v>
      </c>
    </row>
    <row r="5313" spans="1:10" x14ac:dyDescent="0.25">
      <c r="A5313"/>
      <c r="B5313" s="17"/>
      <c r="C5313" s="19">
        <v>2015</v>
      </c>
      <c r="D5313" s="30" t="s">
        <v>1868</v>
      </c>
      <c r="E5313" s="10">
        <v>37446.1</v>
      </c>
      <c r="F5313" s="10">
        <v>132978.79999999999</v>
      </c>
      <c r="G5313" s="10">
        <v>76787</v>
      </c>
      <c r="H5313" s="11" t="s">
        <v>147</v>
      </c>
      <c r="I5313" s="28">
        <v>63249</v>
      </c>
      <c r="J5313" s="28">
        <v>61130.100000000006</v>
      </c>
    </row>
    <row r="5314" spans="1:10" x14ac:dyDescent="0.25">
      <c r="A5314"/>
      <c r="B5314" s="17"/>
      <c r="C5314" s="19">
        <v>2016</v>
      </c>
      <c r="D5314" s="30" t="s">
        <v>1868</v>
      </c>
      <c r="E5314" s="10">
        <v>56685.4</v>
      </c>
      <c r="F5314" s="10">
        <v>218046.40000000002</v>
      </c>
      <c r="G5314" s="10">
        <v>113824.7</v>
      </c>
      <c r="H5314" s="11" t="s">
        <v>147</v>
      </c>
      <c r="I5314" s="28">
        <v>98358.3</v>
      </c>
      <c r="J5314" s="28">
        <v>96197.2</v>
      </c>
    </row>
    <row r="5315" spans="1:10" x14ac:dyDescent="0.25">
      <c r="A5315"/>
      <c r="B5315" s="17"/>
      <c r="C5315" s="19">
        <v>2017</v>
      </c>
      <c r="D5315" s="30" t="s">
        <v>1868</v>
      </c>
      <c r="E5315" s="33" t="s">
        <v>1867</v>
      </c>
      <c r="F5315" s="10">
        <v>322052</v>
      </c>
      <c r="G5315" s="10">
        <v>173721.4</v>
      </c>
      <c r="H5315" s="11" t="s">
        <v>147</v>
      </c>
      <c r="I5315" s="33" t="s">
        <v>1867</v>
      </c>
      <c r="J5315" s="28">
        <v>135655.29999999999</v>
      </c>
    </row>
    <row r="5316" spans="1:10" x14ac:dyDescent="0.25">
      <c r="A5316"/>
      <c r="B5316" s="17"/>
      <c r="C5316" s="19">
        <v>2018</v>
      </c>
      <c r="D5316" s="30" t="s">
        <v>1868</v>
      </c>
      <c r="E5316" s="10">
        <v>156591.1</v>
      </c>
      <c r="F5316" s="10">
        <v>424530.1</v>
      </c>
      <c r="G5316" s="10">
        <v>246006.69999999998</v>
      </c>
      <c r="H5316" s="11" t="s">
        <v>147</v>
      </c>
      <c r="I5316" s="28">
        <v>203077.3</v>
      </c>
      <c r="J5316" s="28">
        <v>180538.8</v>
      </c>
    </row>
    <row r="5317" spans="1:10" x14ac:dyDescent="0.25">
      <c r="A5317" s="21" t="s">
        <v>1729</v>
      </c>
      <c r="B5317" s="17" t="s">
        <v>1730</v>
      </c>
      <c r="C5317" s="19">
        <v>2013</v>
      </c>
      <c r="D5317" s="30" t="s">
        <v>1868</v>
      </c>
      <c r="E5317" s="34" t="s">
        <v>1867</v>
      </c>
      <c r="F5317" s="10">
        <v>7194.3</v>
      </c>
      <c r="G5317" s="10">
        <v>2802.1</v>
      </c>
      <c r="H5317" s="11" t="s">
        <v>147</v>
      </c>
      <c r="I5317" s="28">
        <v>2878.7</v>
      </c>
      <c r="J5317" s="28">
        <v>2237</v>
      </c>
    </row>
    <row r="5318" spans="1:10" x14ac:dyDescent="0.25">
      <c r="A5318"/>
      <c r="B5318" s="17"/>
      <c r="C5318" s="19">
        <v>2014</v>
      </c>
      <c r="D5318" s="30" t="s">
        <v>1868</v>
      </c>
      <c r="E5318" s="30" t="s">
        <v>1868</v>
      </c>
      <c r="F5318" s="10">
        <v>7680.4</v>
      </c>
      <c r="G5318" s="10">
        <v>2826.3</v>
      </c>
      <c r="H5318" s="11" t="s">
        <v>147</v>
      </c>
      <c r="I5318" s="28">
        <v>3046.7</v>
      </c>
      <c r="J5318" s="28">
        <v>2314.1</v>
      </c>
    </row>
    <row r="5319" spans="1:10" x14ac:dyDescent="0.25">
      <c r="A5319"/>
      <c r="B5319" s="17"/>
      <c r="C5319" s="19">
        <v>2015</v>
      </c>
      <c r="D5319" s="30" t="s">
        <v>1868</v>
      </c>
      <c r="E5319" s="30" t="s">
        <v>1868</v>
      </c>
      <c r="F5319" s="10">
        <v>11292.6</v>
      </c>
      <c r="G5319" s="10">
        <v>6315.8</v>
      </c>
      <c r="H5319" s="11" t="s">
        <v>147</v>
      </c>
      <c r="I5319" s="28">
        <v>4257.1000000000004</v>
      </c>
      <c r="J5319" s="28">
        <v>4257.1000000000004</v>
      </c>
    </row>
    <row r="5320" spans="1:10" x14ac:dyDescent="0.25">
      <c r="A5320"/>
      <c r="B5320" s="17"/>
      <c r="C5320" s="19">
        <v>2016</v>
      </c>
      <c r="D5320" s="30" t="s">
        <v>1868</v>
      </c>
      <c r="E5320" s="10">
        <v>20860.8</v>
      </c>
      <c r="F5320" s="10">
        <v>10632.7</v>
      </c>
      <c r="G5320" s="10">
        <v>6813.4</v>
      </c>
      <c r="H5320" s="11" t="s">
        <v>147</v>
      </c>
      <c r="I5320" s="33" t="s">
        <v>1867</v>
      </c>
      <c r="J5320" s="28">
        <v>4334.2</v>
      </c>
    </row>
    <row r="5321" spans="1:10" x14ac:dyDescent="0.25">
      <c r="A5321"/>
      <c r="B5321" s="17"/>
      <c r="C5321" s="19">
        <v>2017</v>
      </c>
      <c r="D5321" s="30" t="s">
        <v>1868</v>
      </c>
      <c r="E5321" s="33" t="s">
        <v>1867</v>
      </c>
      <c r="F5321" s="10">
        <v>15596.6</v>
      </c>
      <c r="G5321" s="10">
        <v>7997.2</v>
      </c>
      <c r="H5321" s="11" t="s">
        <v>147</v>
      </c>
      <c r="I5321" s="33" t="s">
        <v>1867</v>
      </c>
      <c r="J5321" s="28">
        <v>6211.4</v>
      </c>
    </row>
    <row r="5322" spans="1:10" x14ac:dyDescent="0.25">
      <c r="A5322"/>
      <c r="B5322" s="17"/>
      <c r="C5322" s="19">
        <v>2018</v>
      </c>
      <c r="D5322" s="30" t="s">
        <v>1868</v>
      </c>
      <c r="E5322" s="30" t="s">
        <v>1867</v>
      </c>
      <c r="F5322" s="10">
        <v>24775.3</v>
      </c>
      <c r="G5322" s="10">
        <v>16154.7</v>
      </c>
      <c r="H5322" s="11" t="s">
        <v>147</v>
      </c>
      <c r="I5322" s="30" t="s">
        <v>1867</v>
      </c>
      <c r="J5322" s="30" t="s">
        <v>1867</v>
      </c>
    </row>
    <row r="5323" spans="1:10" x14ac:dyDescent="0.25">
      <c r="A5323" s="22" t="s">
        <v>1731</v>
      </c>
      <c r="B5323" s="17" t="s">
        <v>1732</v>
      </c>
      <c r="C5323" s="19">
        <v>2013</v>
      </c>
      <c r="D5323" s="30" t="s">
        <v>1868</v>
      </c>
      <c r="E5323" s="34" t="s">
        <v>1867</v>
      </c>
      <c r="F5323" s="10">
        <v>7194.3</v>
      </c>
      <c r="G5323" s="10">
        <v>2802.1</v>
      </c>
      <c r="H5323" s="11" t="s">
        <v>147</v>
      </c>
      <c r="I5323" s="28">
        <v>2878.7</v>
      </c>
      <c r="J5323" s="28">
        <v>2237</v>
      </c>
    </row>
    <row r="5324" spans="1:10" x14ac:dyDescent="0.25">
      <c r="A5324"/>
      <c r="B5324" s="17"/>
      <c r="C5324" s="19">
        <v>2014</v>
      </c>
      <c r="D5324" s="30" t="s">
        <v>1868</v>
      </c>
      <c r="E5324" s="30" t="s">
        <v>1868</v>
      </c>
      <c r="F5324" s="10">
        <v>7680.4</v>
      </c>
      <c r="G5324" s="10">
        <v>2826.3</v>
      </c>
      <c r="H5324" s="11" t="s">
        <v>147</v>
      </c>
      <c r="I5324" s="28">
        <v>3046.7</v>
      </c>
      <c r="J5324" s="28">
        <v>2314.1</v>
      </c>
    </row>
    <row r="5325" spans="1:10" x14ac:dyDescent="0.25">
      <c r="A5325"/>
      <c r="B5325" s="17"/>
      <c r="C5325" s="19">
        <v>2015</v>
      </c>
      <c r="D5325" s="30" t="s">
        <v>1868</v>
      </c>
      <c r="E5325" s="30" t="s">
        <v>1868</v>
      </c>
      <c r="F5325" s="10">
        <v>11292.6</v>
      </c>
      <c r="G5325" s="10">
        <v>6315.8</v>
      </c>
      <c r="H5325" s="11" t="s">
        <v>147</v>
      </c>
      <c r="I5325" s="28">
        <v>4257.1000000000004</v>
      </c>
      <c r="J5325" s="28">
        <v>4257.1000000000004</v>
      </c>
    </row>
    <row r="5326" spans="1:10" x14ac:dyDescent="0.25">
      <c r="A5326"/>
      <c r="B5326" s="17"/>
      <c r="C5326" s="19">
        <v>2016</v>
      </c>
      <c r="D5326" s="30" t="s">
        <v>1868</v>
      </c>
      <c r="E5326" s="10">
        <v>20860.8</v>
      </c>
      <c r="F5326" s="10">
        <v>10632.7</v>
      </c>
      <c r="G5326" s="10">
        <v>6813.4</v>
      </c>
      <c r="H5326" s="11" t="s">
        <v>147</v>
      </c>
      <c r="I5326" s="33" t="s">
        <v>1867</v>
      </c>
      <c r="J5326" s="28">
        <v>4334.2</v>
      </c>
    </row>
    <row r="5327" spans="1:10" x14ac:dyDescent="0.25">
      <c r="A5327"/>
      <c r="B5327" s="17"/>
      <c r="C5327" s="19">
        <v>2017</v>
      </c>
      <c r="D5327" s="30" t="s">
        <v>1868</v>
      </c>
      <c r="E5327" s="33" t="s">
        <v>1867</v>
      </c>
      <c r="F5327" s="10">
        <v>15596.6</v>
      </c>
      <c r="G5327" s="10">
        <v>7997.2</v>
      </c>
      <c r="H5327" s="11" t="s">
        <v>147</v>
      </c>
      <c r="I5327" s="33" t="s">
        <v>1867</v>
      </c>
      <c r="J5327" s="28">
        <v>6211.4</v>
      </c>
    </row>
    <row r="5328" spans="1:10" x14ac:dyDescent="0.25">
      <c r="A5328"/>
      <c r="B5328" s="17"/>
      <c r="C5328" s="19">
        <v>2018</v>
      </c>
      <c r="D5328" s="30" t="s">
        <v>1868</v>
      </c>
      <c r="E5328" s="30" t="s">
        <v>1867</v>
      </c>
      <c r="F5328" s="10">
        <v>24775.3</v>
      </c>
      <c r="G5328" s="10">
        <v>16154.7</v>
      </c>
      <c r="H5328" s="11" t="s">
        <v>147</v>
      </c>
      <c r="I5328" s="30" t="s">
        <v>1867</v>
      </c>
      <c r="J5328" s="30" t="s">
        <v>1867</v>
      </c>
    </row>
    <row r="5329" spans="1:10" x14ac:dyDescent="0.25">
      <c r="A5329" s="21" t="s">
        <v>1733</v>
      </c>
      <c r="B5329" s="17" t="s">
        <v>1734</v>
      </c>
      <c r="C5329" s="19">
        <v>2013</v>
      </c>
      <c r="D5329" s="30" t="s">
        <v>1868</v>
      </c>
      <c r="E5329" s="10">
        <v>190152.6</v>
      </c>
      <c r="F5329" s="10">
        <v>433688.3</v>
      </c>
      <c r="G5329" s="10">
        <v>161517.20000000001</v>
      </c>
      <c r="H5329" s="11" t="s">
        <v>147</v>
      </c>
      <c r="I5329" s="28">
        <v>35835.699999999997</v>
      </c>
      <c r="J5329" s="28">
        <v>35614.1</v>
      </c>
    </row>
    <row r="5330" spans="1:10" x14ac:dyDescent="0.25">
      <c r="A5330"/>
      <c r="B5330" s="17"/>
      <c r="C5330" s="19">
        <v>2014</v>
      </c>
      <c r="D5330" s="30" t="s">
        <v>1868</v>
      </c>
      <c r="E5330" s="10">
        <v>272516.40000000002</v>
      </c>
      <c r="F5330" s="10">
        <v>285640.2</v>
      </c>
      <c r="G5330" s="10">
        <v>106973.59999999999</v>
      </c>
      <c r="H5330" s="11" t="s">
        <v>147</v>
      </c>
      <c r="I5330" s="28">
        <v>28876.2</v>
      </c>
      <c r="J5330" s="28">
        <v>28326.2</v>
      </c>
    </row>
    <row r="5331" spans="1:10" x14ac:dyDescent="0.25">
      <c r="A5331"/>
      <c r="B5331" s="17"/>
      <c r="C5331" s="19">
        <v>2015</v>
      </c>
      <c r="D5331" s="30" t="s">
        <v>1868</v>
      </c>
      <c r="E5331" s="10">
        <v>503026.10000000003</v>
      </c>
      <c r="F5331" s="10">
        <v>290144.90000000002</v>
      </c>
      <c r="G5331" s="10">
        <v>123451.8</v>
      </c>
      <c r="H5331" s="11" t="s">
        <v>147</v>
      </c>
      <c r="I5331" s="28">
        <v>33093.5</v>
      </c>
      <c r="J5331" s="28">
        <v>33093.5</v>
      </c>
    </row>
    <row r="5332" spans="1:10" x14ac:dyDescent="0.25">
      <c r="A5332"/>
      <c r="B5332" s="17"/>
      <c r="C5332" s="19">
        <v>2016</v>
      </c>
      <c r="D5332" s="30" t="s">
        <v>1868</v>
      </c>
      <c r="E5332" s="10">
        <v>565145.80000000005</v>
      </c>
      <c r="F5332" s="10">
        <v>389401.5</v>
      </c>
      <c r="G5332" s="10">
        <v>147660.1</v>
      </c>
      <c r="H5332" s="11" t="s">
        <v>147</v>
      </c>
      <c r="I5332" s="28">
        <v>43844.4</v>
      </c>
      <c r="J5332" s="28">
        <v>43075.9</v>
      </c>
    </row>
    <row r="5333" spans="1:10" x14ac:dyDescent="0.25">
      <c r="A5333"/>
      <c r="B5333" s="17"/>
      <c r="C5333" s="19">
        <v>2017</v>
      </c>
      <c r="D5333" s="30" t="s">
        <v>1868</v>
      </c>
      <c r="E5333" s="10">
        <v>500519.7</v>
      </c>
      <c r="F5333" s="10">
        <v>475436.89999999997</v>
      </c>
      <c r="G5333" s="10">
        <v>176265.5</v>
      </c>
      <c r="H5333" s="11" t="s">
        <v>147</v>
      </c>
      <c r="I5333" s="28">
        <v>51038.8</v>
      </c>
      <c r="J5333" s="28">
        <v>51038.8</v>
      </c>
    </row>
    <row r="5334" spans="1:10" x14ac:dyDescent="0.25">
      <c r="A5334"/>
      <c r="B5334" s="17"/>
      <c r="C5334" s="19">
        <v>2018</v>
      </c>
      <c r="D5334" s="30" t="s">
        <v>1868</v>
      </c>
      <c r="E5334" s="10">
        <v>849833.4</v>
      </c>
      <c r="F5334" s="10">
        <v>602006.9</v>
      </c>
      <c r="G5334" s="10">
        <v>241731.59999999998</v>
      </c>
      <c r="H5334" s="11" t="s">
        <v>147</v>
      </c>
      <c r="I5334" s="28">
        <v>68043.3</v>
      </c>
      <c r="J5334" s="28">
        <v>68043.3</v>
      </c>
    </row>
    <row r="5335" spans="1:10" x14ac:dyDescent="0.25">
      <c r="A5335" s="22" t="s">
        <v>1735</v>
      </c>
      <c r="B5335" s="17" t="s">
        <v>1736</v>
      </c>
      <c r="C5335" s="19">
        <v>2013</v>
      </c>
      <c r="D5335" s="30" t="s">
        <v>1868</v>
      </c>
      <c r="E5335" s="10">
        <v>128024.2</v>
      </c>
      <c r="F5335" s="10">
        <v>90331.499999999985</v>
      </c>
      <c r="G5335" s="10">
        <v>9406.5</v>
      </c>
      <c r="H5335" s="11" t="s">
        <v>147</v>
      </c>
      <c r="I5335" s="28">
        <v>4039.4</v>
      </c>
      <c r="J5335" s="28">
        <v>3817.7999999999997</v>
      </c>
    </row>
    <row r="5336" spans="1:10" x14ac:dyDescent="0.25">
      <c r="A5336"/>
      <c r="B5336" s="17"/>
      <c r="C5336" s="19">
        <v>2014</v>
      </c>
      <c r="D5336" s="30" t="s">
        <v>1868</v>
      </c>
      <c r="E5336" s="10">
        <v>219081.19999999998</v>
      </c>
      <c r="F5336" s="10">
        <v>51761.9</v>
      </c>
      <c r="G5336" s="10">
        <v>6268.5</v>
      </c>
      <c r="H5336" s="11" t="s">
        <v>147</v>
      </c>
      <c r="I5336" s="28">
        <v>3766</v>
      </c>
      <c r="J5336" s="28">
        <v>3766</v>
      </c>
    </row>
    <row r="5337" spans="1:10" x14ac:dyDescent="0.25">
      <c r="A5337"/>
      <c r="B5337" s="17"/>
      <c r="C5337" s="19">
        <v>2015</v>
      </c>
      <c r="D5337" s="30" t="s">
        <v>1868</v>
      </c>
      <c r="E5337" s="10">
        <v>420149.7</v>
      </c>
      <c r="F5337" s="10">
        <v>50301.2</v>
      </c>
      <c r="G5337" s="10">
        <v>5387.1</v>
      </c>
      <c r="H5337" s="11" t="s">
        <v>147</v>
      </c>
      <c r="I5337" s="28">
        <v>4271.5</v>
      </c>
      <c r="J5337" s="28">
        <v>4271.5</v>
      </c>
    </row>
    <row r="5338" spans="1:10" x14ac:dyDescent="0.25">
      <c r="A5338"/>
      <c r="B5338" s="17"/>
      <c r="C5338" s="19">
        <v>2016</v>
      </c>
      <c r="D5338" s="30" t="s">
        <v>1868</v>
      </c>
      <c r="E5338" s="10">
        <v>529109.5</v>
      </c>
      <c r="F5338" s="10">
        <v>73543.399999999994</v>
      </c>
      <c r="G5338" s="10">
        <v>7581</v>
      </c>
      <c r="H5338" s="11" t="s">
        <v>147</v>
      </c>
      <c r="I5338" s="28">
        <v>6227.1</v>
      </c>
      <c r="J5338" s="28">
        <v>6227.1</v>
      </c>
    </row>
    <row r="5339" spans="1:10" x14ac:dyDescent="0.25">
      <c r="A5339"/>
      <c r="B5339" s="17"/>
      <c r="C5339" s="19">
        <v>2017</v>
      </c>
      <c r="D5339" s="30" t="s">
        <v>1868</v>
      </c>
      <c r="E5339" s="33" t="s">
        <v>1867</v>
      </c>
      <c r="F5339" s="10">
        <v>109893</v>
      </c>
      <c r="G5339" s="10">
        <v>16875.400000000001</v>
      </c>
      <c r="H5339" s="11" t="s">
        <v>147</v>
      </c>
      <c r="I5339" s="33" t="s">
        <v>1867</v>
      </c>
      <c r="J5339" s="33" t="s">
        <v>1867</v>
      </c>
    </row>
    <row r="5340" spans="1:10" x14ac:dyDescent="0.25">
      <c r="A5340"/>
      <c r="B5340" s="17"/>
      <c r="C5340" s="19">
        <v>2018</v>
      </c>
      <c r="D5340" s="30" t="s">
        <v>1868</v>
      </c>
      <c r="E5340" s="10">
        <v>816848</v>
      </c>
      <c r="F5340" s="10">
        <v>172265.4</v>
      </c>
      <c r="G5340" s="10">
        <v>42159.399999999994</v>
      </c>
      <c r="H5340" s="11" t="s">
        <v>147</v>
      </c>
      <c r="I5340" s="28">
        <v>12131.8</v>
      </c>
      <c r="J5340" s="28">
        <v>12131.8</v>
      </c>
    </row>
    <row r="5341" spans="1:10" x14ac:dyDescent="0.25">
      <c r="A5341" s="22" t="s">
        <v>1737</v>
      </c>
      <c r="B5341" s="17" t="s">
        <v>1738</v>
      </c>
      <c r="C5341" s="19">
        <v>2013</v>
      </c>
      <c r="D5341" s="30" t="s">
        <v>1868</v>
      </c>
      <c r="E5341" s="10">
        <v>62128.4</v>
      </c>
      <c r="F5341" s="10">
        <v>343356.8</v>
      </c>
      <c r="G5341" s="10">
        <v>152110.69999999998</v>
      </c>
      <c r="H5341" s="11" t="s">
        <v>147</v>
      </c>
      <c r="I5341" s="28">
        <v>31796.3</v>
      </c>
      <c r="J5341" s="28">
        <v>31796.3</v>
      </c>
    </row>
    <row r="5342" spans="1:10" x14ac:dyDescent="0.25">
      <c r="A5342"/>
      <c r="B5342" s="17"/>
      <c r="C5342" s="19">
        <v>2014</v>
      </c>
      <c r="D5342" s="30" t="s">
        <v>1868</v>
      </c>
      <c r="E5342" s="10">
        <v>53435.199999999997</v>
      </c>
      <c r="F5342" s="10">
        <v>233878.30000000002</v>
      </c>
      <c r="G5342" s="10">
        <v>100705.09999999999</v>
      </c>
      <c r="H5342" s="11" t="s">
        <v>147</v>
      </c>
      <c r="I5342" s="28">
        <v>25110.2</v>
      </c>
      <c r="J5342" s="28">
        <v>24560.2</v>
      </c>
    </row>
    <row r="5343" spans="1:10" x14ac:dyDescent="0.25">
      <c r="A5343"/>
      <c r="B5343" s="17"/>
      <c r="C5343" s="19">
        <v>2015</v>
      </c>
      <c r="D5343" s="30" t="s">
        <v>1868</v>
      </c>
      <c r="E5343" s="10">
        <v>82876.400000000009</v>
      </c>
      <c r="F5343" s="10">
        <v>239843.7</v>
      </c>
      <c r="G5343" s="10">
        <v>118064.7</v>
      </c>
      <c r="H5343" s="11" t="s">
        <v>147</v>
      </c>
      <c r="I5343" s="28">
        <v>28822</v>
      </c>
      <c r="J5343" s="28">
        <v>28822</v>
      </c>
    </row>
    <row r="5344" spans="1:10" x14ac:dyDescent="0.25">
      <c r="A5344"/>
      <c r="B5344" s="17"/>
      <c r="C5344" s="19">
        <v>2016</v>
      </c>
      <c r="D5344" s="30" t="s">
        <v>1868</v>
      </c>
      <c r="E5344" s="10">
        <v>36036.300000000003</v>
      </c>
      <c r="F5344" s="10">
        <v>315858.09999999998</v>
      </c>
      <c r="G5344" s="10">
        <v>140079.1</v>
      </c>
      <c r="H5344" s="11" t="s">
        <v>147</v>
      </c>
      <c r="I5344" s="28">
        <v>37617.300000000003</v>
      </c>
      <c r="J5344" s="28">
        <v>36848.799999999996</v>
      </c>
    </row>
    <row r="5345" spans="1:10" x14ac:dyDescent="0.25">
      <c r="A5345"/>
      <c r="B5345" s="17"/>
      <c r="C5345" s="19">
        <v>2017</v>
      </c>
      <c r="D5345" s="30" t="s">
        <v>1868</v>
      </c>
      <c r="E5345" s="33" t="s">
        <v>1867</v>
      </c>
      <c r="F5345" s="10">
        <v>365543.89999999997</v>
      </c>
      <c r="G5345" s="10">
        <v>159390.1</v>
      </c>
      <c r="H5345" s="11" t="s">
        <v>147</v>
      </c>
      <c r="I5345" s="33" t="s">
        <v>1867</v>
      </c>
      <c r="J5345" s="33" t="s">
        <v>1867</v>
      </c>
    </row>
    <row r="5346" spans="1:10" x14ac:dyDescent="0.25">
      <c r="A5346"/>
      <c r="B5346" s="17"/>
      <c r="C5346" s="19">
        <v>2018</v>
      </c>
      <c r="D5346" s="30" t="s">
        <v>1868</v>
      </c>
      <c r="E5346" s="10">
        <v>32985.4</v>
      </c>
      <c r="F5346" s="10">
        <v>429741.5</v>
      </c>
      <c r="G5346" s="10">
        <v>199572.2</v>
      </c>
      <c r="H5346" s="11" t="s">
        <v>147</v>
      </c>
      <c r="I5346" s="28">
        <v>55911.5</v>
      </c>
      <c r="J5346" s="28">
        <v>55911.5</v>
      </c>
    </row>
    <row r="5347" spans="1:10" x14ac:dyDescent="0.25">
      <c r="A5347" s="21" t="s">
        <v>1739</v>
      </c>
      <c r="B5347" s="17" t="s">
        <v>1740</v>
      </c>
      <c r="C5347" s="19">
        <v>2013</v>
      </c>
      <c r="D5347" s="30" t="s">
        <v>1868</v>
      </c>
      <c r="E5347" s="10">
        <v>409999.39999999997</v>
      </c>
      <c r="F5347" s="10">
        <v>41941.600000000006</v>
      </c>
      <c r="G5347" s="10">
        <v>5581.9000000000005</v>
      </c>
      <c r="H5347" s="11" t="s">
        <v>147</v>
      </c>
      <c r="I5347" s="28">
        <v>1740.5</v>
      </c>
      <c r="J5347" s="28">
        <v>1740.5</v>
      </c>
    </row>
    <row r="5348" spans="1:10" x14ac:dyDescent="0.25">
      <c r="A5348"/>
      <c r="B5348" s="17"/>
      <c r="C5348" s="19">
        <v>2014</v>
      </c>
      <c r="D5348" s="30" t="s">
        <v>1868</v>
      </c>
      <c r="E5348" s="10">
        <v>372180.2</v>
      </c>
      <c r="F5348" s="10">
        <v>24951</v>
      </c>
      <c r="G5348" s="10">
        <v>10750.1</v>
      </c>
      <c r="H5348" s="11" t="s">
        <v>147</v>
      </c>
      <c r="I5348" s="28">
        <v>3067.8</v>
      </c>
      <c r="J5348" s="28">
        <v>3067.8</v>
      </c>
    </row>
    <row r="5349" spans="1:10" x14ac:dyDescent="0.25">
      <c r="A5349"/>
      <c r="B5349" s="17"/>
      <c r="C5349" s="19">
        <v>2015</v>
      </c>
      <c r="D5349" s="30" t="s">
        <v>1868</v>
      </c>
      <c r="E5349" s="10">
        <v>320994</v>
      </c>
      <c r="F5349" s="10">
        <v>52213.9</v>
      </c>
      <c r="G5349" s="10">
        <v>10592.900000000001</v>
      </c>
      <c r="H5349" s="11" t="s">
        <v>147</v>
      </c>
      <c r="I5349" s="28">
        <v>4139.6000000000004</v>
      </c>
      <c r="J5349" s="28">
        <v>4139.6000000000004</v>
      </c>
    </row>
    <row r="5350" spans="1:10" x14ac:dyDescent="0.25">
      <c r="A5350"/>
      <c r="B5350" s="17"/>
      <c r="C5350" s="19">
        <v>2016</v>
      </c>
      <c r="D5350" s="30" t="s">
        <v>1868</v>
      </c>
      <c r="E5350" s="10">
        <v>279387.2</v>
      </c>
      <c r="F5350" s="10">
        <v>63602</v>
      </c>
      <c r="G5350" s="10">
        <v>10945.4</v>
      </c>
      <c r="H5350" s="11" t="s">
        <v>147</v>
      </c>
      <c r="I5350" s="28">
        <v>5399.5</v>
      </c>
      <c r="J5350" s="28">
        <v>5399.5</v>
      </c>
    </row>
    <row r="5351" spans="1:10" x14ac:dyDescent="0.25">
      <c r="A5351"/>
      <c r="B5351" s="17"/>
      <c r="C5351" s="19">
        <v>2017</v>
      </c>
      <c r="D5351" s="30" t="s">
        <v>1868</v>
      </c>
      <c r="E5351" s="10">
        <v>288344.7</v>
      </c>
      <c r="F5351" s="10">
        <v>60849.5</v>
      </c>
      <c r="G5351" s="10">
        <v>15068.2</v>
      </c>
      <c r="H5351" s="11" t="s">
        <v>147</v>
      </c>
      <c r="I5351" s="28">
        <v>6783.3</v>
      </c>
      <c r="J5351" s="28">
        <v>6783.3</v>
      </c>
    </row>
    <row r="5352" spans="1:10" x14ac:dyDescent="0.25">
      <c r="A5352"/>
      <c r="B5352" s="17"/>
      <c r="C5352" s="19">
        <v>2018</v>
      </c>
      <c r="D5352" s="30" t="s">
        <v>1868</v>
      </c>
      <c r="E5352" s="10">
        <v>328611.8</v>
      </c>
      <c r="F5352" s="10">
        <v>58520.3</v>
      </c>
      <c r="G5352" s="10">
        <v>15212.2</v>
      </c>
      <c r="H5352" s="11" t="s">
        <v>147</v>
      </c>
      <c r="I5352" s="28">
        <v>7582</v>
      </c>
      <c r="J5352" s="28">
        <v>7582</v>
      </c>
    </row>
    <row r="5353" spans="1:10" x14ac:dyDescent="0.25">
      <c r="A5353" s="22" t="s">
        <v>1741</v>
      </c>
      <c r="B5353" s="17" t="s">
        <v>1742</v>
      </c>
      <c r="C5353" s="19">
        <v>2013</v>
      </c>
      <c r="D5353" s="30" t="s">
        <v>1868</v>
      </c>
      <c r="E5353" s="30" t="s">
        <v>1868</v>
      </c>
      <c r="F5353" s="10">
        <v>1243.3000000000002</v>
      </c>
      <c r="G5353" s="10">
        <v>671.6</v>
      </c>
      <c r="H5353" s="11" t="s">
        <v>147</v>
      </c>
      <c r="I5353" s="28">
        <v>277</v>
      </c>
      <c r="J5353" s="28">
        <v>277</v>
      </c>
    </row>
    <row r="5354" spans="1:10" x14ac:dyDescent="0.25">
      <c r="A5354"/>
      <c r="B5354" s="17"/>
      <c r="C5354" s="19">
        <v>2014</v>
      </c>
      <c r="D5354" s="30" t="s">
        <v>1868</v>
      </c>
      <c r="E5354" s="30" t="s">
        <v>1868</v>
      </c>
      <c r="F5354" s="10">
        <v>2619.6999999999998</v>
      </c>
      <c r="G5354" s="10">
        <v>2206.4</v>
      </c>
      <c r="H5354" s="11" t="s">
        <v>147</v>
      </c>
      <c r="I5354" s="28">
        <v>1036.5</v>
      </c>
      <c r="J5354" s="28">
        <v>1036.5</v>
      </c>
    </row>
    <row r="5355" spans="1:10" x14ac:dyDescent="0.25">
      <c r="A5355"/>
      <c r="B5355" s="17"/>
      <c r="C5355" s="19">
        <v>2015</v>
      </c>
      <c r="D5355" s="30" t="s">
        <v>1868</v>
      </c>
      <c r="E5355" s="30" t="s">
        <v>1868</v>
      </c>
      <c r="F5355" s="10">
        <v>2355.1999999999998</v>
      </c>
      <c r="G5355" s="10">
        <v>2355.1999999999998</v>
      </c>
      <c r="H5355" s="11" t="s">
        <v>147</v>
      </c>
      <c r="I5355" s="28">
        <v>1477.4</v>
      </c>
      <c r="J5355" s="28">
        <v>1477.4</v>
      </c>
    </row>
    <row r="5356" spans="1:10" x14ac:dyDescent="0.25">
      <c r="A5356"/>
      <c r="B5356" s="17"/>
      <c r="C5356" s="19">
        <v>2016</v>
      </c>
      <c r="D5356" s="30" t="s">
        <v>1868</v>
      </c>
      <c r="E5356" s="30" t="s">
        <v>1868</v>
      </c>
      <c r="F5356" s="10">
        <v>2817.9</v>
      </c>
      <c r="G5356" s="10">
        <v>2214.1999999999998</v>
      </c>
      <c r="H5356" s="11" t="s">
        <v>147</v>
      </c>
      <c r="I5356" s="28">
        <v>1290.5999999999999</v>
      </c>
      <c r="J5356" s="28">
        <v>1290.5999999999999</v>
      </c>
    </row>
    <row r="5357" spans="1:10" x14ac:dyDescent="0.25">
      <c r="A5357"/>
      <c r="B5357" s="17"/>
      <c r="C5357" s="19">
        <v>2017</v>
      </c>
      <c r="D5357" s="30" t="s">
        <v>1868</v>
      </c>
      <c r="E5357" s="30" t="s">
        <v>1868</v>
      </c>
      <c r="F5357" s="10">
        <v>2175.8000000000002</v>
      </c>
      <c r="G5357" s="10">
        <v>2175.8000000000002</v>
      </c>
      <c r="H5357" s="11" t="s">
        <v>147</v>
      </c>
      <c r="I5357" s="33" t="s">
        <v>1867</v>
      </c>
      <c r="J5357" s="33" t="s">
        <v>1867</v>
      </c>
    </row>
    <row r="5358" spans="1:10" x14ac:dyDescent="0.25">
      <c r="A5358"/>
      <c r="B5358" s="17"/>
      <c r="C5358" s="19">
        <v>2018</v>
      </c>
      <c r="D5358" s="30" t="s">
        <v>1868</v>
      </c>
      <c r="E5358" s="30" t="s">
        <v>1868</v>
      </c>
      <c r="F5358" s="10">
        <v>1649.9</v>
      </c>
      <c r="G5358" s="10">
        <v>1649.9</v>
      </c>
      <c r="H5358" s="11" t="s">
        <v>147</v>
      </c>
      <c r="I5358" s="33" t="s">
        <v>1867</v>
      </c>
      <c r="J5358" s="30" t="s">
        <v>1867</v>
      </c>
    </row>
    <row r="5359" spans="1:10" x14ac:dyDescent="0.25">
      <c r="A5359" s="22" t="s">
        <v>1743</v>
      </c>
      <c r="B5359" s="17" t="s">
        <v>1744</v>
      </c>
      <c r="C5359" s="19">
        <v>2013</v>
      </c>
      <c r="D5359" s="30" t="s">
        <v>1868</v>
      </c>
      <c r="E5359" s="10">
        <v>409999.4</v>
      </c>
      <c r="F5359" s="10">
        <v>40698.300000000003</v>
      </c>
      <c r="G5359" s="10">
        <v>4910.2999999999993</v>
      </c>
      <c r="H5359" s="11" t="s">
        <v>147</v>
      </c>
      <c r="I5359" s="28">
        <v>1463.5</v>
      </c>
      <c r="J5359" s="28">
        <v>1463.5</v>
      </c>
    </row>
    <row r="5360" spans="1:10" x14ac:dyDescent="0.25">
      <c r="A5360"/>
      <c r="B5360" s="17"/>
      <c r="C5360" s="19">
        <v>2014</v>
      </c>
      <c r="D5360" s="30" t="s">
        <v>1868</v>
      </c>
      <c r="E5360" s="10">
        <v>372180.2</v>
      </c>
      <c r="F5360" s="10">
        <v>22331.3</v>
      </c>
      <c r="G5360" s="10">
        <v>8543.6999999999989</v>
      </c>
      <c r="H5360" s="11" t="s">
        <v>147</v>
      </c>
      <c r="I5360" s="28">
        <v>2031.3</v>
      </c>
      <c r="J5360" s="28">
        <v>2031.3</v>
      </c>
    </row>
    <row r="5361" spans="1:10" x14ac:dyDescent="0.25">
      <c r="A5361"/>
      <c r="B5361" s="17"/>
      <c r="C5361" s="19">
        <v>2015</v>
      </c>
      <c r="D5361" s="30" t="s">
        <v>1868</v>
      </c>
      <c r="E5361" s="10">
        <v>320994</v>
      </c>
      <c r="F5361" s="10">
        <v>49858.7</v>
      </c>
      <c r="G5361" s="10">
        <v>8237.7000000000007</v>
      </c>
      <c r="H5361" s="11" t="s">
        <v>147</v>
      </c>
      <c r="I5361" s="28">
        <v>2662.2</v>
      </c>
      <c r="J5361" s="28">
        <v>2662.2</v>
      </c>
    </row>
    <row r="5362" spans="1:10" x14ac:dyDescent="0.25">
      <c r="A5362"/>
      <c r="B5362" s="17"/>
      <c r="C5362" s="19">
        <v>2016</v>
      </c>
      <c r="D5362" s="30" t="s">
        <v>1868</v>
      </c>
      <c r="E5362" s="10">
        <v>279387.2</v>
      </c>
      <c r="F5362" s="10">
        <v>60784.100000000006</v>
      </c>
      <c r="G5362" s="10">
        <v>8731.2000000000007</v>
      </c>
      <c r="H5362" s="11" t="s">
        <v>147</v>
      </c>
      <c r="I5362" s="28">
        <v>4108.8999999999996</v>
      </c>
      <c r="J5362" s="28">
        <v>4108.8999999999996</v>
      </c>
    </row>
    <row r="5363" spans="1:10" x14ac:dyDescent="0.25">
      <c r="A5363"/>
      <c r="B5363" s="17"/>
      <c r="C5363" s="19">
        <v>2017</v>
      </c>
      <c r="D5363" s="30" t="s">
        <v>1868</v>
      </c>
      <c r="E5363" s="10">
        <v>288344.7</v>
      </c>
      <c r="F5363" s="10">
        <v>58673.700000000004</v>
      </c>
      <c r="G5363" s="10">
        <v>12892.400000000001</v>
      </c>
      <c r="H5363" s="11" t="s">
        <v>147</v>
      </c>
      <c r="I5363" s="33" t="s">
        <v>1867</v>
      </c>
      <c r="J5363" s="33" t="s">
        <v>1867</v>
      </c>
    </row>
    <row r="5364" spans="1:10" x14ac:dyDescent="0.25">
      <c r="A5364"/>
      <c r="B5364" s="17"/>
      <c r="C5364" s="19">
        <v>2018</v>
      </c>
      <c r="D5364" s="30" t="s">
        <v>1868</v>
      </c>
      <c r="E5364" s="30" t="s">
        <v>1867</v>
      </c>
      <c r="F5364" s="30" t="s">
        <v>1867</v>
      </c>
      <c r="G5364" s="10">
        <v>13562.3</v>
      </c>
      <c r="H5364" s="11" t="s">
        <v>147</v>
      </c>
      <c r="I5364" s="33" t="s">
        <v>1867</v>
      </c>
      <c r="J5364" s="28">
        <v>7276.5</v>
      </c>
    </row>
    <row r="5365" spans="1:10" x14ac:dyDescent="0.25">
      <c r="A5365" s="21" t="s">
        <v>1745</v>
      </c>
      <c r="B5365" s="17" t="s">
        <v>1746</v>
      </c>
      <c r="C5365" s="19">
        <v>2013</v>
      </c>
      <c r="D5365" s="30" t="s">
        <v>1868</v>
      </c>
      <c r="E5365" s="10">
        <v>121689.3</v>
      </c>
      <c r="F5365" s="10">
        <v>1184371.2999999998</v>
      </c>
      <c r="G5365" s="10">
        <v>716297.3</v>
      </c>
      <c r="H5365" s="11" t="s">
        <v>147</v>
      </c>
      <c r="I5365" s="28">
        <v>498888.1</v>
      </c>
      <c r="J5365" s="28">
        <v>477149</v>
      </c>
    </row>
    <row r="5366" spans="1:10" x14ac:dyDescent="0.25">
      <c r="A5366"/>
      <c r="B5366" s="17"/>
      <c r="C5366" s="19">
        <v>2014</v>
      </c>
      <c r="D5366" s="30" t="s">
        <v>1868</v>
      </c>
      <c r="E5366" s="10">
        <v>82811.3</v>
      </c>
      <c r="F5366" s="10">
        <v>1148381</v>
      </c>
      <c r="G5366" s="10">
        <v>727472.2</v>
      </c>
      <c r="H5366" s="11" t="s">
        <v>147</v>
      </c>
      <c r="I5366" s="28">
        <v>504186.5</v>
      </c>
      <c r="J5366" s="28">
        <v>488389.5</v>
      </c>
    </row>
    <row r="5367" spans="1:10" x14ac:dyDescent="0.25">
      <c r="A5367"/>
      <c r="B5367" s="17"/>
      <c r="C5367" s="19">
        <v>2015</v>
      </c>
      <c r="D5367" s="30" t="s">
        <v>1868</v>
      </c>
      <c r="E5367" s="10">
        <v>103204.5</v>
      </c>
      <c r="F5367" s="10">
        <v>1416423.7999999998</v>
      </c>
      <c r="G5367" s="10">
        <v>970247.3</v>
      </c>
      <c r="H5367" s="11" t="s">
        <v>147</v>
      </c>
      <c r="I5367" s="28">
        <v>737041.1</v>
      </c>
      <c r="J5367" s="28">
        <v>730082.4</v>
      </c>
    </row>
    <row r="5368" spans="1:10" x14ac:dyDescent="0.25">
      <c r="A5368"/>
      <c r="B5368" s="17"/>
      <c r="C5368" s="19">
        <v>2016</v>
      </c>
      <c r="D5368" s="30" t="s">
        <v>1868</v>
      </c>
      <c r="E5368" s="10">
        <v>174824.8</v>
      </c>
      <c r="F5368" s="10">
        <v>2033564.2</v>
      </c>
      <c r="G5368" s="10">
        <v>1578202.4000000001</v>
      </c>
      <c r="H5368" s="11" t="s">
        <v>147</v>
      </c>
      <c r="I5368" s="28">
        <v>1166011.7</v>
      </c>
      <c r="J5368" s="28">
        <v>1150566.1000000001</v>
      </c>
    </row>
    <row r="5369" spans="1:10" x14ac:dyDescent="0.25">
      <c r="A5369"/>
      <c r="B5369" s="17"/>
      <c r="C5369" s="19">
        <v>2017</v>
      </c>
      <c r="D5369" s="30" t="s">
        <v>1868</v>
      </c>
      <c r="E5369" s="10">
        <v>163646.6</v>
      </c>
      <c r="F5369" s="10">
        <v>2867451.4</v>
      </c>
      <c r="G5369" s="10">
        <v>2396759.4</v>
      </c>
      <c r="H5369" s="11" t="s">
        <v>1867</v>
      </c>
      <c r="I5369" s="11" t="s">
        <v>1867</v>
      </c>
      <c r="J5369" s="28">
        <v>1832487.2</v>
      </c>
    </row>
    <row r="5370" spans="1:10" x14ac:dyDescent="0.25">
      <c r="A5370"/>
      <c r="B5370" s="17"/>
      <c r="C5370" s="19">
        <v>2018</v>
      </c>
      <c r="D5370" s="30" t="s">
        <v>1868</v>
      </c>
      <c r="E5370" s="30" t="s">
        <v>1867</v>
      </c>
      <c r="F5370" s="30" t="s">
        <v>1867</v>
      </c>
      <c r="G5370" s="10">
        <v>3315585.8</v>
      </c>
      <c r="H5370" s="11" t="s">
        <v>1867</v>
      </c>
      <c r="I5370" s="11" t="s">
        <v>1867</v>
      </c>
      <c r="J5370" s="28">
        <v>2687114.8</v>
      </c>
    </row>
    <row r="5371" spans="1:10" x14ac:dyDescent="0.25">
      <c r="A5371" s="22" t="s">
        <v>1747</v>
      </c>
      <c r="B5371" s="17" t="s">
        <v>1748</v>
      </c>
      <c r="C5371" s="19">
        <v>2013</v>
      </c>
      <c r="D5371" s="30" t="s">
        <v>1868</v>
      </c>
      <c r="E5371" s="30" t="s">
        <v>1868</v>
      </c>
      <c r="F5371" s="10">
        <v>86299.7</v>
      </c>
      <c r="G5371" s="10">
        <v>76744.100000000006</v>
      </c>
      <c r="H5371" s="11" t="s">
        <v>147</v>
      </c>
      <c r="I5371" s="28">
        <v>68288.399999999994</v>
      </c>
      <c r="J5371" s="28">
        <v>67728.100000000006</v>
      </c>
    </row>
    <row r="5372" spans="1:10" x14ac:dyDescent="0.25">
      <c r="A5372"/>
      <c r="B5372" s="17"/>
      <c r="C5372" s="19">
        <v>2014</v>
      </c>
      <c r="D5372" s="30" t="s">
        <v>1868</v>
      </c>
      <c r="E5372" s="29" t="s">
        <v>1867</v>
      </c>
      <c r="F5372" s="10">
        <v>69660.2</v>
      </c>
      <c r="G5372" s="10">
        <v>68664.7</v>
      </c>
      <c r="H5372" s="11" t="s">
        <v>147</v>
      </c>
      <c r="I5372" s="29" t="s">
        <v>1867</v>
      </c>
      <c r="J5372" s="28">
        <v>57356.1</v>
      </c>
    </row>
    <row r="5373" spans="1:10" x14ac:dyDescent="0.25">
      <c r="A5373"/>
      <c r="B5373" s="17"/>
      <c r="C5373" s="19">
        <v>2015</v>
      </c>
      <c r="D5373" s="30" t="s">
        <v>1868</v>
      </c>
      <c r="E5373" s="30" t="s">
        <v>1868</v>
      </c>
      <c r="F5373" s="10">
        <v>84769.2</v>
      </c>
      <c r="G5373" s="10">
        <v>79566.3</v>
      </c>
      <c r="H5373" s="11" t="s">
        <v>147</v>
      </c>
      <c r="I5373" s="28">
        <v>73092.3</v>
      </c>
      <c r="J5373" s="28">
        <v>72258.3</v>
      </c>
    </row>
    <row r="5374" spans="1:10" x14ac:dyDescent="0.25">
      <c r="A5374"/>
      <c r="B5374" s="17"/>
      <c r="C5374" s="19">
        <v>2016</v>
      </c>
      <c r="D5374" s="30" t="s">
        <v>1868</v>
      </c>
      <c r="E5374" s="30" t="s">
        <v>1868</v>
      </c>
      <c r="F5374" s="10">
        <v>151974.70000000001</v>
      </c>
      <c r="G5374" s="10">
        <v>143052.4</v>
      </c>
      <c r="H5374" s="11" t="s">
        <v>147</v>
      </c>
      <c r="I5374" s="28">
        <v>137483.5</v>
      </c>
      <c r="J5374" s="28">
        <v>134150.5</v>
      </c>
    </row>
    <row r="5375" spans="1:10" x14ac:dyDescent="0.25">
      <c r="A5375"/>
      <c r="B5375" s="17"/>
      <c r="C5375" s="19">
        <v>2017</v>
      </c>
      <c r="D5375" s="30" t="s">
        <v>1868</v>
      </c>
      <c r="E5375" s="33" t="s">
        <v>1867</v>
      </c>
      <c r="F5375" s="33" t="s">
        <v>1867</v>
      </c>
      <c r="G5375" s="10">
        <v>218523.3</v>
      </c>
      <c r="H5375" s="11" t="s">
        <v>1867</v>
      </c>
      <c r="I5375" s="11" t="s">
        <v>1867</v>
      </c>
      <c r="J5375" s="28">
        <v>205978.3</v>
      </c>
    </row>
    <row r="5376" spans="1:10" x14ac:dyDescent="0.25">
      <c r="A5376"/>
      <c r="B5376" s="17"/>
      <c r="C5376" s="19">
        <v>2018</v>
      </c>
      <c r="D5376" s="30" t="s">
        <v>1868</v>
      </c>
      <c r="E5376" s="30" t="s">
        <v>1867</v>
      </c>
      <c r="F5376" s="30" t="s">
        <v>1867</v>
      </c>
      <c r="G5376" s="10">
        <v>287024.7</v>
      </c>
      <c r="H5376" s="11" t="s">
        <v>1867</v>
      </c>
      <c r="I5376" s="11" t="s">
        <v>1867</v>
      </c>
      <c r="J5376" s="28">
        <v>272153.2</v>
      </c>
    </row>
    <row r="5377" spans="1:10" x14ac:dyDescent="0.25">
      <c r="A5377" s="22" t="s">
        <v>1749</v>
      </c>
      <c r="B5377" s="17" t="s">
        <v>1750</v>
      </c>
      <c r="C5377" s="19">
        <v>2013</v>
      </c>
      <c r="D5377" s="30" t="s">
        <v>1868</v>
      </c>
      <c r="E5377" s="30" t="s">
        <v>1868</v>
      </c>
      <c r="F5377" s="10">
        <v>74320.799999999988</v>
      </c>
      <c r="G5377" s="10">
        <v>71499.7</v>
      </c>
      <c r="H5377" s="11" t="s">
        <v>147</v>
      </c>
      <c r="I5377" s="28">
        <v>67190.399999999994</v>
      </c>
      <c r="J5377" s="28">
        <v>64369.3</v>
      </c>
    </row>
    <row r="5378" spans="1:10" x14ac:dyDescent="0.25">
      <c r="A5378"/>
      <c r="B5378" s="17"/>
      <c r="C5378" s="19">
        <v>2014</v>
      </c>
      <c r="D5378" s="30" t="s">
        <v>1868</v>
      </c>
      <c r="E5378" s="30" t="s">
        <v>1868</v>
      </c>
      <c r="F5378" s="10">
        <v>61413.1</v>
      </c>
      <c r="G5378" s="10">
        <v>60125.9</v>
      </c>
      <c r="H5378" s="11" t="s">
        <v>147</v>
      </c>
      <c r="I5378" s="28">
        <v>59512.7</v>
      </c>
      <c r="J5378" s="28">
        <v>58225.5</v>
      </c>
    </row>
    <row r="5379" spans="1:10" x14ac:dyDescent="0.25">
      <c r="A5379"/>
      <c r="B5379" s="17"/>
      <c r="C5379" s="19">
        <v>2015</v>
      </c>
      <c r="D5379" s="30" t="s">
        <v>1868</v>
      </c>
      <c r="E5379" s="30" t="s">
        <v>1868</v>
      </c>
      <c r="F5379" s="10">
        <v>95059.5</v>
      </c>
      <c r="G5379" s="10">
        <v>86730.3</v>
      </c>
      <c r="H5379" s="11" t="s">
        <v>147</v>
      </c>
      <c r="I5379" s="28">
        <v>86321.5</v>
      </c>
      <c r="J5379" s="28">
        <v>84780.2</v>
      </c>
    </row>
    <row r="5380" spans="1:10" x14ac:dyDescent="0.25">
      <c r="A5380"/>
      <c r="B5380" s="17"/>
      <c r="C5380" s="19">
        <v>2016</v>
      </c>
      <c r="D5380" s="30" t="s">
        <v>1868</v>
      </c>
      <c r="E5380" s="30" t="s">
        <v>1868</v>
      </c>
      <c r="F5380" s="10">
        <v>127576.40000000001</v>
      </c>
      <c r="G5380" s="10">
        <v>127286.70000000001</v>
      </c>
      <c r="H5380" s="11" t="s">
        <v>147</v>
      </c>
      <c r="I5380" s="28">
        <v>123169.3</v>
      </c>
      <c r="J5380" s="28">
        <v>122879.6</v>
      </c>
    </row>
    <row r="5381" spans="1:10" x14ac:dyDescent="0.25">
      <c r="A5381"/>
      <c r="B5381" s="17"/>
      <c r="C5381" s="19">
        <v>2017</v>
      </c>
      <c r="D5381" s="30" t="s">
        <v>1868</v>
      </c>
      <c r="E5381" s="30" t="s">
        <v>1868</v>
      </c>
      <c r="F5381" s="10">
        <v>197023.30000000002</v>
      </c>
      <c r="G5381" s="10">
        <v>194087.90000000002</v>
      </c>
      <c r="H5381" s="11" t="s">
        <v>147</v>
      </c>
      <c r="I5381" s="28">
        <v>187941.1</v>
      </c>
      <c r="J5381" s="28">
        <v>185314.7</v>
      </c>
    </row>
    <row r="5382" spans="1:10" x14ac:dyDescent="0.25">
      <c r="A5382"/>
      <c r="B5382" s="17"/>
      <c r="C5382" s="19">
        <v>2018</v>
      </c>
      <c r="D5382" s="30" t="s">
        <v>1868</v>
      </c>
      <c r="E5382" s="30" t="s">
        <v>1868</v>
      </c>
      <c r="F5382" s="10">
        <v>289516.2</v>
      </c>
      <c r="G5382" s="10">
        <v>286756.89999999997</v>
      </c>
      <c r="H5382" s="11" t="s">
        <v>147</v>
      </c>
      <c r="I5382" s="28">
        <v>278661.3</v>
      </c>
      <c r="J5382" s="28">
        <v>278661.3</v>
      </c>
    </row>
    <row r="5383" spans="1:10" x14ac:dyDescent="0.25">
      <c r="A5383" s="22" t="s">
        <v>1751</v>
      </c>
      <c r="B5383" s="17" t="s">
        <v>1752</v>
      </c>
      <c r="C5383" s="19">
        <v>2013</v>
      </c>
      <c r="D5383" s="30" t="s">
        <v>1868</v>
      </c>
      <c r="E5383" s="34" t="s">
        <v>1867</v>
      </c>
      <c r="F5383" s="10">
        <v>194847</v>
      </c>
      <c r="G5383" s="10">
        <v>101319.2</v>
      </c>
      <c r="H5383" s="11" t="s">
        <v>147</v>
      </c>
      <c r="I5383" s="28">
        <v>37183.1</v>
      </c>
      <c r="J5383" s="28">
        <v>34410.800000000003</v>
      </c>
    </row>
    <row r="5384" spans="1:10" x14ac:dyDescent="0.25">
      <c r="A5384"/>
      <c r="B5384" s="17"/>
      <c r="C5384" s="19">
        <v>2014</v>
      </c>
      <c r="D5384" s="30" t="s">
        <v>1868</v>
      </c>
      <c r="E5384" s="29" t="s">
        <v>1867</v>
      </c>
      <c r="F5384" s="10">
        <v>172957.69999999998</v>
      </c>
      <c r="G5384" s="10">
        <v>93687.2</v>
      </c>
      <c r="H5384" s="11" t="s">
        <v>147</v>
      </c>
      <c r="I5384" s="29" t="s">
        <v>1867</v>
      </c>
      <c r="J5384" s="28">
        <v>30636.6</v>
      </c>
    </row>
    <row r="5385" spans="1:10" x14ac:dyDescent="0.25">
      <c r="A5385"/>
      <c r="B5385" s="17"/>
      <c r="C5385" s="19">
        <v>2015</v>
      </c>
      <c r="D5385" s="30" t="s">
        <v>1868</v>
      </c>
      <c r="E5385" s="33" t="s">
        <v>1867</v>
      </c>
      <c r="F5385" s="10">
        <v>204003.4</v>
      </c>
      <c r="G5385" s="10">
        <v>115423</v>
      </c>
      <c r="H5385" s="11" t="s">
        <v>147</v>
      </c>
      <c r="I5385" s="33" t="s">
        <v>1867</v>
      </c>
      <c r="J5385" s="28">
        <v>45141.2</v>
      </c>
    </row>
    <row r="5386" spans="1:10" x14ac:dyDescent="0.25">
      <c r="A5386"/>
      <c r="B5386" s="17"/>
      <c r="C5386" s="19">
        <v>2016</v>
      </c>
      <c r="D5386" s="30" t="s">
        <v>1868</v>
      </c>
      <c r="E5386" s="10">
        <v>28662.799999999999</v>
      </c>
      <c r="F5386" s="10">
        <v>229632.7</v>
      </c>
      <c r="G5386" s="10">
        <v>137984.70000000001</v>
      </c>
      <c r="H5386" s="11" t="s">
        <v>147</v>
      </c>
      <c r="I5386" s="28">
        <v>54418.6</v>
      </c>
      <c r="J5386" s="28">
        <v>54418.6</v>
      </c>
    </row>
    <row r="5387" spans="1:10" x14ac:dyDescent="0.25">
      <c r="A5387"/>
      <c r="B5387" s="17"/>
      <c r="C5387" s="19">
        <v>2017</v>
      </c>
      <c r="D5387" s="30" t="s">
        <v>1868</v>
      </c>
      <c r="E5387" s="33" t="s">
        <v>1867</v>
      </c>
      <c r="F5387" s="10">
        <v>316959.09999999998</v>
      </c>
      <c r="G5387" s="10">
        <v>184627.7</v>
      </c>
      <c r="H5387" s="11" t="s">
        <v>147</v>
      </c>
      <c r="I5387" s="33" t="s">
        <v>1867</v>
      </c>
      <c r="J5387" s="28">
        <v>73594.399999999994</v>
      </c>
    </row>
    <row r="5388" spans="1:10" x14ac:dyDescent="0.25">
      <c r="A5388"/>
      <c r="B5388" s="17"/>
      <c r="C5388" s="19">
        <v>2018</v>
      </c>
      <c r="D5388" s="30" t="s">
        <v>1868</v>
      </c>
      <c r="E5388" s="30" t="s">
        <v>1867</v>
      </c>
      <c r="F5388" s="10">
        <v>387602.69999999995</v>
      </c>
      <c r="G5388" s="10">
        <v>239008</v>
      </c>
      <c r="H5388" s="11" t="s">
        <v>147</v>
      </c>
      <c r="I5388" s="30" t="s">
        <v>1867</v>
      </c>
      <c r="J5388" s="28">
        <v>89091.9</v>
      </c>
    </row>
    <row r="5389" spans="1:10" x14ac:dyDescent="0.25">
      <c r="A5389" s="22" t="s">
        <v>1753</v>
      </c>
      <c r="B5389" s="17" t="s">
        <v>1754</v>
      </c>
      <c r="C5389" s="19">
        <v>2013</v>
      </c>
      <c r="D5389" s="30" t="s">
        <v>1868</v>
      </c>
      <c r="E5389" s="34" t="s">
        <v>1867</v>
      </c>
      <c r="F5389" s="10">
        <v>828903.8</v>
      </c>
      <c r="G5389" s="10">
        <v>466734.3</v>
      </c>
      <c r="H5389" s="11" t="s">
        <v>147</v>
      </c>
      <c r="I5389" s="28">
        <v>326226.2</v>
      </c>
      <c r="J5389" s="28">
        <v>310640.8</v>
      </c>
    </row>
    <row r="5390" spans="1:10" x14ac:dyDescent="0.25">
      <c r="A5390"/>
      <c r="B5390" s="17"/>
      <c r="C5390" s="19">
        <v>2014</v>
      </c>
      <c r="D5390" s="30" t="s">
        <v>1868</v>
      </c>
      <c r="E5390" s="10">
        <v>71728.2</v>
      </c>
      <c r="F5390" s="10">
        <v>844350</v>
      </c>
      <c r="G5390" s="10">
        <v>504994.4</v>
      </c>
      <c r="H5390" s="11" t="s">
        <v>147</v>
      </c>
      <c r="I5390" s="28">
        <v>355043.4</v>
      </c>
      <c r="J5390" s="28">
        <v>342171.3</v>
      </c>
    </row>
    <row r="5391" spans="1:10" x14ac:dyDescent="0.25">
      <c r="A5391"/>
      <c r="B5391" s="17"/>
      <c r="C5391" s="19">
        <v>2015</v>
      </c>
      <c r="D5391" s="30" t="s">
        <v>1868</v>
      </c>
      <c r="E5391" s="33" t="s">
        <v>1867</v>
      </c>
      <c r="F5391" s="10">
        <v>1032591.7</v>
      </c>
      <c r="G5391" s="10">
        <v>688527.7</v>
      </c>
      <c r="H5391" s="11" t="s">
        <v>147</v>
      </c>
      <c r="I5391" s="33" t="s">
        <v>1867</v>
      </c>
      <c r="J5391" s="28">
        <v>527902.69999999995</v>
      </c>
    </row>
    <row r="5392" spans="1:10" x14ac:dyDescent="0.25">
      <c r="A5392"/>
      <c r="B5392" s="17"/>
      <c r="C5392" s="19">
        <v>2016</v>
      </c>
      <c r="D5392" s="30" t="s">
        <v>1868</v>
      </c>
      <c r="E5392" s="10">
        <v>146162</v>
      </c>
      <c r="F5392" s="10">
        <v>1524380.4000000001</v>
      </c>
      <c r="G5392" s="10">
        <v>1169878.6000000001</v>
      </c>
      <c r="H5392" s="11" t="s">
        <v>147</v>
      </c>
      <c r="I5392" s="28">
        <v>850940.3</v>
      </c>
      <c r="J5392" s="28">
        <v>839117.4</v>
      </c>
    </row>
    <row r="5393" spans="1:10" x14ac:dyDescent="0.25">
      <c r="A5393"/>
      <c r="B5393" s="17"/>
      <c r="C5393" s="19">
        <v>2017</v>
      </c>
      <c r="D5393" s="30" t="s">
        <v>1868</v>
      </c>
      <c r="E5393" s="10">
        <v>144159.70000000001</v>
      </c>
      <c r="F5393" s="10">
        <v>2122356.4</v>
      </c>
      <c r="G5393" s="10">
        <v>1799520.5</v>
      </c>
      <c r="H5393" s="11" t="s">
        <v>147</v>
      </c>
      <c r="I5393" s="28">
        <v>1382257.5</v>
      </c>
      <c r="J5393" s="28">
        <v>1367599.8</v>
      </c>
    </row>
    <row r="5394" spans="1:10" x14ac:dyDescent="0.25">
      <c r="A5394"/>
      <c r="B5394" s="17"/>
      <c r="C5394" s="19">
        <v>2018</v>
      </c>
      <c r="D5394" s="30" t="s">
        <v>1868</v>
      </c>
      <c r="E5394" s="30" t="s">
        <v>1867</v>
      </c>
      <c r="F5394" s="10">
        <v>2883839.8</v>
      </c>
      <c r="G5394" s="10">
        <v>2502796.1999999997</v>
      </c>
      <c r="H5394" s="11" t="s">
        <v>147</v>
      </c>
      <c r="I5394" s="30" t="s">
        <v>1867</v>
      </c>
      <c r="J5394" s="28">
        <v>2047208.4</v>
      </c>
    </row>
    <row r="5395" spans="1:10" x14ac:dyDescent="0.25">
      <c r="A5395" s="21" t="s">
        <v>1755</v>
      </c>
      <c r="B5395" s="17" t="s">
        <v>1756</v>
      </c>
      <c r="C5395" s="19">
        <v>2013</v>
      </c>
      <c r="D5395" s="30" t="s">
        <v>1868</v>
      </c>
      <c r="E5395" s="30" t="s">
        <v>1868</v>
      </c>
      <c r="F5395" s="10">
        <v>57768</v>
      </c>
      <c r="G5395" s="10">
        <v>54801.1</v>
      </c>
      <c r="H5395" s="11" t="s">
        <v>147</v>
      </c>
      <c r="I5395" s="28">
        <v>41542.1</v>
      </c>
      <c r="J5395" s="28">
        <v>41009.199999999997</v>
      </c>
    </row>
    <row r="5396" spans="1:10" x14ac:dyDescent="0.25">
      <c r="A5396"/>
      <c r="B5396" s="17"/>
      <c r="C5396" s="19">
        <v>2014</v>
      </c>
      <c r="D5396" s="30" t="s">
        <v>1868</v>
      </c>
      <c r="E5396" s="30" t="s">
        <v>1868</v>
      </c>
      <c r="F5396" s="10">
        <v>79297.7</v>
      </c>
      <c r="G5396" s="10">
        <v>70831.8</v>
      </c>
      <c r="H5396" s="11" t="s">
        <v>147</v>
      </c>
      <c r="I5396" s="28">
        <v>61324.1</v>
      </c>
      <c r="J5396" s="28">
        <v>60699.199999999997</v>
      </c>
    </row>
    <row r="5397" spans="1:10" x14ac:dyDescent="0.25">
      <c r="A5397"/>
      <c r="B5397" s="17"/>
      <c r="C5397" s="19">
        <v>2015</v>
      </c>
      <c r="D5397" s="30" t="s">
        <v>1868</v>
      </c>
      <c r="E5397" s="30" t="s">
        <v>1868</v>
      </c>
      <c r="F5397" s="10">
        <v>123166.1</v>
      </c>
      <c r="G5397" s="10">
        <v>111345.60000000001</v>
      </c>
      <c r="H5397" s="11" t="s">
        <v>147</v>
      </c>
      <c r="I5397" s="28">
        <v>96619.6</v>
      </c>
      <c r="J5397" s="28">
        <v>94536.8</v>
      </c>
    </row>
    <row r="5398" spans="1:10" x14ac:dyDescent="0.25">
      <c r="A5398"/>
      <c r="B5398" s="17"/>
      <c r="C5398" s="19">
        <v>2016</v>
      </c>
      <c r="D5398" s="30" t="s">
        <v>1868</v>
      </c>
      <c r="E5398" s="10">
        <v>13675.4</v>
      </c>
      <c r="F5398" s="10">
        <v>211140.9</v>
      </c>
      <c r="G5398" s="10">
        <v>193873.1</v>
      </c>
      <c r="H5398" s="11" t="s">
        <v>147</v>
      </c>
      <c r="I5398" s="33" t="s">
        <v>1867</v>
      </c>
      <c r="J5398" s="28">
        <v>159437.20000000001</v>
      </c>
    </row>
    <row r="5399" spans="1:10" x14ac:dyDescent="0.25">
      <c r="A5399"/>
      <c r="B5399" s="17"/>
      <c r="C5399" s="19">
        <v>2017</v>
      </c>
      <c r="D5399" s="30" t="s">
        <v>1868</v>
      </c>
      <c r="E5399" s="33" t="s">
        <v>1867</v>
      </c>
      <c r="F5399" s="10">
        <v>304395.80000000005</v>
      </c>
      <c r="G5399" s="10">
        <v>279147.39999999997</v>
      </c>
      <c r="H5399" s="11" t="s">
        <v>147</v>
      </c>
      <c r="I5399" s="33" t="s">
        <v>1867</v>
      </c>
      <c r="J5399" s="28">
        <v>222804.3</v>
      </c>
    </row>
    <row r="5400" spans="1:10" x14ac:dyDescent="0.25">
      <c r="A5400"/>
      <c r="B5400" s="17"/>
      <c r="C5400" s="19">
        <v>2018</v>
      </c>
      <c r="D5400" s="30" t="s">
        <v>1868</v>
      </c>
      <c r="E5400" s="30" t="s">
        <v>1867</v>
      </c>
      <c r="F5400" s="10">
        <v>454064.5</v>
      </c>
      <c r="G5400" s="10">
        <v>418894.1</v>
      </c>
      <c r="H5400" s="11" t="s">
        <v>147</v>
      </c>
      <c r="I5400" s="30" t="s">
        <v>1867</v>
      </c>
      <c r="J5400" s="28">
        <v>319695</v>
      </c>
    </row>
    <row r="5401" spans="1:10" x14ac:dyDescent="0.25">
      <c r="A5401" s="22" t="s">
        <v>1755</v>
      </c>
      <c r="B5401" s="17" t="s">
        <v>1757</v>
      </c>
      <c r="C5401" s="19">
        <v>2013</v>
      </c>
      <c r="D5401" s="30" t="s">
        <v>1868</v>
      </c>
      <c r="E5401" s="30" t="s">
        <v>1868</v>
      </c>
      <c r="F5401" s="10">
        <v>57768</v>
      </c>
      <c r="G5401" s="10">
        <v>54801.1</v>
      </c>
      <c r="H5401" s="11" t="s">
        <v>147</v>
      </c>
      <c r="I5401" s="28">
        <v>41542.1</v>
      </c>
      <c r="J5401" s="28">
        <v>41009.199999999997</v>
      </c>
    </row>
    <row r="5402" spans="1:10" x14ac:dyDescent="0.25">
      <c r="A5402"/>
      <c r="B5402" s="17"/>
      <c r="C5402" s="19">
        <v>2014</v>
      </c>
      <c r="D5402" s="30" t="s">
        <v>1868</v>
      </c>
      <c r="E5402" s="30" t="s">
        <v>1868</v>
      </c>
      <c r="F5402" s="10">
        <v>79297.7</v>
      </c>
      <c r="G5402" s="10">
        <v>70831.8</v>
      </c>
      <c r="H5402" s="11" t="s">
        <v>147</v>
      </c>
      <c r="I5402" s="28">
        <v>61324.1</v>
      </c>
      <c r="J5402" s="28">
        <v>60699.199999999997</v>
      </c>
    </row>
    <row r="5403" spans="1:10" x14ac:dyDescent="0.25">
      <c r="A5403"/>
      <c r="B5403" s="17"/>
      <c r="C5403" s="19">
        <v>2015</v>
      </c>
      <c r="D5403" s="30" t="s">
        <v>1868</v>
      </c>
      <c r="E5403" s="30" t="s">
        <v>1868</v>
      </c>
      <c r="F5403" s="10">
        <v>123166.1</v>
      </c>
      <c r="G5403" s="10">
        <v>111345.60000000001</v>
      </c>
      <c r="H5403" s="11" t="s">
        <v>147</v>
      </c>
      <c r="I5403" s="28">
        <v>96619.6</v>
      </c>
      <c r="J5403" s="28">
        <v>94536.8</v>
      </c>
    </row>
    <row r="5404" spans="1:10" x14ac:dyDescent="0.25">
      <c r="A5404"/>
      <c r="B5404" s="17"/>
      <c r="C5404" s="19">
        <v>2016</v>
      </c>
      <c r="D5404" s="30" t="s">
        <v>1868</v>
      </c>
      <c r="E5404" s="10">
        <v>13675.4</v>
      </c>
      <c r="F5404" s="10">
        <v>211140.9</v>
      </c>
      <c r="G5404" s="10">
        <v>193873.1</v>
      </c>
      <c r="H5404" s="11" t="s">
        <v>147</v>
      </c>
      <c r="I5404" s="33" t="s">
        <v>1867</v>
      </c>
      <c r="J5404" s="28">
        <v>159437.20000000001</v>
      </c>
    </row>
    <row r="5405" spans="1:10" x14ac:dyDescent="0.25">
      <c r="A5405"/>
      <c r="B5405" s="17"/>
      <c r="C5405" s="19">
        <v>2017</v>
      </c>
      <c r="D5405" s="30" t="s">
        <v>1868</v>
      </c>
      <c r="E5405" s="33" t="s">
        <v>1867</v>
      </c>
      <c r="F5405" s="10">
        <v>304395.80000000005</v>
      </c>
      <c r="G5405" s="10">
        <v>279147.39999999997</v>
      </c>
      <c r="H5405" s="11" t="s">
        <v>147</v>
      </c>
      <c r="I5405" s="33" t="s">
        <v>1867</v>
      </c>
      <c r="J5405" s="28">
        <v>222804.3</v>
      </c>
    </row>
    <row r="5406" spans="1:10" x14ac:dyDescent="0.25">
      <c r="A5406"/>
      <c r="B5406" s="17"/>
      <c r="C5406" s="19">
        <v>2018</v>
      </c>
      <c r="D5406" s="30" t="s">
        <v>1868</v>
      </c>
      <c r="E5406" s="30" t="s">
        <v>1867</v>
      </c>
      <c r="F5406" s="10">
        <v>454064.5</v>
      </c>
      <c r="G5406" s="10">
        <v>418894.1</v>
      </c>
      <c r="H5406" s="11" t="s">
        <v>147</v>
      </c>
      <c r="I5406" s="30" t="s">
        <v>1867</v>
      </c>
      <c r="J5406" s="28">
        <v>319695</v>
      </c>
    </row>
    <row r="5407" spans="1:10" x14ac:dyDescent="0.25">
      <c r="A5407" s="18" t="s">
        <v>62</v>
      </c>
      <c r="B5407" s="17" t="s">
        <v>31</v>
      </c>
      <c r="C5407" s="19">
        <v>2013</v>
      </c>
      <c r="D5407" s="30" t="s">
        <v>1868</v>
      </c>
      <c r="E5407" s="10">
        <v>6585464.9000000004</v>
      </c>
      <c r="F5407" s="10">
        <v>3904770.0999999978</v>
      </c>
      <c r="G5407" s="10">
        <v>2046755.7</v>
      </c>
      <c r="H5407" s="11" t="s">
        <v>147</v>
      </c>
      <c r="I5407" s="28">
        <v>1493698.3</v>
      </c>
      <c r="J5407" s="28">
        <v>1479973.9</v>
      </c>
    </row>
    <row r="5408" spans="1:10" x14ac:dyDescent="0.25">
      <c r="A5408"/>
      <c r="B5408" s="17"/>
      <c r="C5408" s="19">
        <v>2014</v>
      </c>
      <c r="D5408" s="30" t="s">
        <v>1868</v>
      </c>
      <c r="E5408" s="10">
        <v>5377552.2999999998</v>
      </c>
      <c r="F5408" s="10">
        <v>3986982.5</v>
      </c>
      <c r="G5408" s="10">
        <v>2228147.7000000002</v>
      </c>
      <c r="H5408" s="11" t="s">
        <v>147</v>
      </c>
      <c r="I5408" s="28">
        <v>1615900.3</v>
      </c>
      <c r="J5408" s="28">
        <v>1600508.3</v>
      </c>
    </row>
    <row r="5409" spans="1:10" x14ac:dyDescent="0.25">
      <c r="A5409"/>
      <c r="B5409" s="17"/>
      <c r="C5409" s="19">
        <v>2015</v>
      </c>
      <c r="D5409" s="30" t="s">
        <v>1868</v>
      </c>
      <c r="E5409" s="10">
        <v>7780245.7000000002</v>
      </c>
      <c r="F5409" s="10">
        <v>4813045.9000000004</v>
      </c>
      <c r="G5409" s="10">
        <v>2533253.0999999996</v>
      </c>
      <c r="H5409" s="11" t="s">
        <v>147</v>
      </c>
      <c r="I5409" s="28">
        <v>1876699.7</v>
      </c>
      <c r="J5409" s="28">
        <v>1868824.4</v>
      </c>
    </row>
    <row r="5410" spans="1:10" x14ac:dyDescent="0.25">
      <c r="A5410"/>
      <c r="B5410" s="17"/>
      <c r="C5410" s="19">
        <v>2016</v>
      </c>
      <c r="D5410" s="30" t="s">
        <v>1868</v>
      </c>
      <c r="E5410" s="10">
        <v>10126489.9</v>
      </c>
      <c r="F5410" s="10">
        <v>6700379.8000000007</v>
      </c>
      <c r="G5410" s="10">
        <v>3500533</v>
      </c>
      <c r="H5410" s="11" t="s">
        <v>147</v>
      </c>
      <c r="I5410" s="28">
        <v>2644110.7000000002</v>
      </c>
      <c r="J5410" s="28">
        <v>2621201.9</v>
      </c>
    </row>
    <row r="5411" spans="1:10" x14ac:dyDescent="0.25">
      <c r="A5411"/>
      <c r="B5411" s="17"/>
      <c r="C5411" s="19">
        <v>2017</v>
      </c>
      <c r="D5411" s="30" t="s">
        <v>1868</v>
      </c>
      <c r="E5411" s="10">
        <v>12320914.9</v>
      </c>
      <c r="F5411" s="10">
        <v>9333778</v>
      </c>
      <c r="G5411" s="10">
        <v>5009870.8000000007</v>
      </c>
      <c r="H5411" s="11" t="s">
        <v>147</v>
      </c>
      <c r="I5411" s="28">
        <v>3895376.6</v>
      </c>
      <c r="J5411" s="28">
        <v>3835108.7</v>
      </c>
    </row>
    <row r="5412" spans="1:10" x14ac:dyDescent="0.25">
      <c r="A5412"/>
      <c r="B5412" s="17"/>
      <c r="C5412" s="19">
        <v>2018</v>
      </c>
      <c r="D5412" s="30" t="s">
        <v>1868</v>
      </c>
      <c r="E5412" s="30" t="s">
        <v>1867</v>
      </c>
      <c r="F5412" s="30" t="s">
        <v>1867</v>
      </c>
      <c r="G5412" s="10">
        <v>6091101.3999999994</v>
      </c>
      <c r="H5412" s="11" t="s">
        <v>1867</v>
      </c>
      <c r="I5412" s="11" t="s">
        <v>1867</v>
      </c>
      <c r="J5412" s="28">
        <v>5156335.5999999996</v>
      </c>
    </row>
    <row r="5413" spans="1:10" x14ac:dyDescent="0.25">
      <c r="A5413" s="20" t="s">
        <v>134</v>
      </c>
      <c r="B5413" s="17" t="s">
        <v>1758</v>
      </c>
      <c r="C5413" s="19">
        <v>2013</v>
      </c>
      <c r="D5413" s="30" t="s">
        <v>1868</v>
      </c>
      <c r="E5413" s="10">
        <v>6585464.9000000013</v>
      </c>
      <c r="F5413" s="10">
        <v>3848610.8999999985</v>
      </c>
      <c r="G5413" s="10">
        <v>1997502.2999999998</v>
      </c>
      <c r="H5413" s="11" t="s">
        <v>147</v>
      </c>
      <c r="I5413" s="28">
        <v>1444501.3</v>
      </c>
      <c r="J5413" s="28">
        <v>1431241.9</v>
      </c>
    </row>
    <row r="5414" spans="1:10" x14ac:dyDescent="0.25">
      <c r="A5414"/>
      <c r="B5414" s="17"/>
      <c r="C5414" s="19">
        <v>2014</v>
      </c>
      <c r="D5414" s="30" t="s">
        <v>1868</v>
      </c>
      <c r="E5414" s="10">
        <v>5377552.2999999998</v>
      </c>
      <c r="F5414" s="10">
        <v>3859292.7</v>
      </c>
      <c r="G5414" s="10">
        <v>2105422.2999999998</v>
      </c>
      <c r="H5414" s="11" t="s">
        <v>147</v>
      </c>
      <c r="I5414" s="28">
        <v>1494360.3</v>
      </c>
      <c r="J5414" s="28">
        <v>1478968.3</v>
      </c>
    </row>
    <row r="5415" spans="1:10" x14ac:dyDescent="0.25">
      <c r="A5415"/>
      <c r="B5415" s="17"/>
      <c r="C5415" s="19">
        <v>2015</v>
      </c>
      <c r="D5415" s="30" t="s">
        <v>1868</v>
      </c>
      <c r="E5415" s="10">
        <v>7780245.7000000002</v>
      </c>
      <c r="F5415" s="10">
        <v>4632920.6000000006</v>
      </c>
      <c r="G5415" s="10">
        <v>2357934.1</v>
      </c>
      <c r="H5415" s="11" t="s">
        <v>147</v>
      </c>
      <c r="I5415" s="28">
        <v>1704650.8</v>
      </c>
      <c r="J5415" s="28">
        <f>1696778.6-3.1</f>
        <v>1696775.5</v>
      </c>
    </row>
    <row r="5416" spans="1:10" x14ac:dyDescent="0.25">
      <c r="A5416"/>
      <c r="B5416" s="17"/>
      <c r="C5416" s="19">
        <v>2016</v>
      </c>
      <c r="D5416" s="30" t="s">
        <v>1868</v>
      </c>
      <c r="E5416" s="10">
        <v>10126489.9</v>
      </c>
      <c r="F5416" s="10">
        <v>6513097.8000000007</v>
      </c>
      <c r="G5416" s="10">
        <v>3325600.7</v>
      </c>
      <c r="H5416" s="11" t="s">
        <v>147</v>
      </c>
      <c r="I5416" s="28">
        <v>2473122.6</v>
      </c>
      <c r="J5416" s="28">
        <f>2450422.3-0.3</f>
        <v>2450422</v>
      </c>
    </row>
    <row r="5417" spans="1:10" x14ac:dyDescent="0.25">
      <c r="A5417"/>
      <c r="B5417" s="17"/>
      <c r="C5417" s="19">
        <v>2017</v>
      </c>
      <c r="D5417" s="30" t="s">
        <v>1868</v>
      </c>
      <c r="E5417" s="10">
        <v>12320914.9</v>
      </c>
      <c r="F5417" s="10">
        <v>9042947.5</v>
      </c>
      <c r="G5417" s="10">
        <v>4735780.4000000004</v>
      </c>
      <c r="H5417" s="11" t="s">
        <v>147</v>
      </c>
      <c r="I5417" s="28">
        <v>3628567.1</v>
      </c>
      <c r="J5417" s="28">
        <v>3568299.2</v>
      </c>
    </row>
    <row r="5418" spans="1:10" x14ac:dyDescent="0.25">
      <c r="A5418"/>
      <c r="B5418" s="17"/>
      <c r="C5418" s="19">
        <v>2018</v>
      </c>
      <c r="D5418" s="30" t="s">
        <v>1868</v>
      </c>
      <c r="E5418" s="30" t="s">
        <v>1867</v>
      </c>
      <c r="F5418" s="30" t="s">
        <v>1867</v>
      </c>
      <c r="G5418" s="10">
        <v>5672208.1000000006</v>
      </c>
      <c r="H5418" s="11" t="s">
        <v>1867</v>
      </c>
      <c r="I5418" s="11" t="s">
        <v>1867</v>
      </c>
      <c r="J5418" s="28">
        <v>4755205.2</v>
      </c>
    </row>
    <row r="5419" spans="1:10" x14ac:dyDescent="0.25">
      <c r="A5419" s="21" t="s">
        <v>1759</v>
      </c>
      <c r="B5419" s="17" t="s">
        <v>1760</v>
      </c>
      <c r="C5419" s="19">
        <v>2013</v>
      </c>
      <c r="D5419" s="30" t="s">
        <v>1868</v>
      </c>
      <c r="E5419" s="10">
        <v>4862585.9000000004</v>
      </c>
      <c r="F5419" s="10">
        <v>518140.10000000003</v>
      </c>
      <c r="G5419" s="10">
        <v>98379.099999999991</v>
      </c>
      <c r="H5419" s="11" t="s">
        <v>147</v>
      </c>
      <c r="I5419" s="28">
        <v>13556.4</v>
      </c>
      <c r="J5419" s="28">
        <v>13556.4</v>
      </c>
    </row>
    <row r="5420" spans="1:10" x14ac:dyDescent="0.25">
      <c r="A5420"/>
      <c r="B5420" s="17"/>
      <c r="C5420" s="19">
        <v>2014</v>
      </c>
      <c r="D5420" s="30" t="s">
        <v>1868</v>
      </c>
      <c r="E5420" s="10">
        <v>3083469</v>
      </c>
      <c r="F5420" s="10">
        <v>448278.1</v>
      </c>
      <c r="G5420" s="10">
        <v>85520.1</v>
      </c>
      <c r="H5420" s="11" t="s">
        <v>147</v>
      </c>
      <c r="I5420" s="28">
        <v>16684.599999999999</v>
      </c>
      <c r="J5420" s="28">
        <v>16684.599999999999</v>
      </c>
    </row>
    <row r="5421" spans="1:10" x14ac:dyDescent="0.25">
      <c r="A5421"/>
      <c r="B5421" s="17"/>
      <c r="C5421" s="19">
        <v>2015</v>
      </c>
      <c r="D5421" s="30" t="s">
        <v>1868</v>
      </c>
      <c r="E5421" s="10">
        <v>3108005.9</v>
      </c>
      <c r="F5421" s="10">
        <v>608388.9</v>
      </c>
      <c r="G5421" s="10">
        <v>110973.79999999999</v>
      </c>
      <c r="H5421" s="11" t="s">
        <v>147</v>
      </c>
      <c r="I5421" s="28">
        <v>19030.900000000001</v>
      </c>
      <c r="J5421" s="28">
        <v>19030.900000000001</v>
      </c>
    </row>
    <row r="5422" spans="1:10" x14ac:dyDescent="0.25">
      <c r="A5422"/>
      <c r="B5422" s="17"/>
      <c r="C5422" s="19">
        <v>2016</v>
      </c>
      <c r="D5422" s="30" t="s">
        <v>1868</v>
      </c>
      <c r="E5422" s="10">
        <v>3718330.6</v>
      </c>
      <c r="F5422" s="10">
        <v>837526.3</v>
      </c>
      <c r="G5422" s="10">
        <v>145721.70000000001</v>
      </c>
      <c r="H5422" s="11" t="s">
        <v>147</v>
      </c>
      <c r="I5422" s="28">
        <v>29228.9</v>
      </c>
      <c r="J5422" s="28">
        <v>29228.9</v>
      </c>
    </row>
    <row r="5423" spans="1:10" x14ac:dyDescent="0.25">
      <c r="A5423"/>
      <c r="B5423" s="17"/>
      <c r="C5423" s="19">
        <v>2017</v>
      </c>
      <c r="D5423" s="30" t="s">
        <v>1868</v>
      </c>
      <c r="E5423" s="10">
        <v>4893521.0999999996</v>
      </c>
      <c r="F5423" s="10">
        <v>1017482.6</v>
      </c>
      <c r="G5423" s="10">
        <v>166106.6</v>
      </c>
      <c r="H5423" s="11" t="s">
        <v>147</v>
      </c>
      <c r="I5423" s="28">
        <v>54011.6</v>
      </c>
      <c r="J5423" s="28">
        <v>49122</v>
      </c>
    </row>
    <row r="5424" spans="1:10" x14ac:dyDescent="0.25">
      <c r="A5424"/>
      <c r="B5424" s="17"/>
      <c r="C5424" s="19">
        <v>2018</v>
      </c>
      <c r="D5424" s="30" t="s">
        <v>1868</v>
      </c>
      <c r="E5424" s="10">
        <v>8445356.8000000007</v>
      </c>
      <c r="F5424" s="10">
        <v>723248.7</v>
      </c>
      <c r="G5424" s="10">
        <v>88971.199999999997</v>
      </c>
      <c r="H5424" s="11" t="s">
        <v>147</v>
      </c>
      <c r="I5424" s="28">
        <v>70168.7</v>
      </c>
      <c r="J5424" s="28">
        <v>59780.5</v>
      </c>
    </row>
    <row r="5425" spans="1:10" x14ac:dyDescent="0.25">
      <c r="A5425" s="22" t="s">
        <v>1759</v>
      </c>
      <c r="B5425" s="17" t="s">
        <v>1761</v>
      </c>
      <c r="C5425" s="19">
        <v>2013</v>
      </c>
      <c r="D5425" s="30" t="s">
        <v>1868</v>
      </c>
      <c r="E5425" s="10">
        <v>4862585.9000000004</v>
      </c>
      <c r="F5425" s="10">
        <v>518140.10000000003</v>
      </c>
      <c r="G5425" s="10">
        <v>98379.099999999991</v>
      </c>
      <c r="H5425" s="11" t="s">
        <v>147</v>
      </c>
      <c r="I5425" s="28">
        <v>13556.4</v>
      </c>
      <c r="J5425" s="28">
        <v>13556.4</v>
      </c>
    </row>
    <row r="5426" spans="1:10" x14ac:dyDescent="0.25">
      <c r="A5426"/>
      <c r="B5426" s="17"/>
      <c r="C5426" s="19">
        <v>2014</v>
      </c>
      <c r="D5426" s="30" t="s">
        <v>1868</v>
      </c>
      <c r="E5426" s="10">
        <v>3083469</v>
      </c>
      <c r="F5426" s="10">
        <v>448278.1</v>
      </c>
      <c r="G5426" s="10">
        <v>85520.1</v>
      </c>
      <c r="H5426" s="11" t="s">
        <v>147</v>
      </c>
      <c r="I5426" s="28">
        <v>16684.599999999999</v>
      </c>
      <c r="J5426" s="28">
        <v>16684.599999999999</v>
      </c>
    </row>
    <row r="5427" spans="1:10" x14ac:dyDescent="0.25">
      <c r="A5427"/>
      <c r="B5427" s="17"/>
      <c r="C5427" s="19">
        <v>2015</v>
      </c>
      <c r="D5427" s="30" t="s">
        <v>1868</v>
      </c>
      <c r="E5427" s="10">
        <v>3108005.9</v>
      </c>
      <c r="F5427" s="10">
        <v>608388.9</v>
      </c>
      <c r="G5427" s="10">
        <v>110973.79999999999</v>
      </c>
      <c r="H5427" s="11" t="s">
        <v>147</v>
      </c>
      <c r="I5427" s="28">
        <v>19030.900000000001</v>
      </c>
      <c r="J5427" s="28">
        <v>19030.900000000001</v>
      </c>
    </row>
    <row r="5428" spans="1:10" x14ac:dyDescent="0.25">
      <c r="A5428"/>
      <c r="B5428" s="17"/>
      <c r="C5428" s="19">
        <v>2016</v>
      </c>
      <c r="D5428" s="30" t="s">
        <v>1868</v>
      </c>
      <c r="E5428" s="10">
        <v>3718330.6</v>
      </c>
      <c r="F5428" s="10">
        <v>837526.3</v>
      </c>
      <c r="G5428" s="10">
        <v>145721.70000000001</v>
      </c>
      <c r="H5428" s="11" t="s">
        <v>147</v>
      </c>
      <c r="I5428" s="28">
        <v>29228.9</v>
      </c>
      <c r="J5428" s="28">
        <v>29228.9</v>
      </c>
    </row>
    <row r="5429" spans="1:10" x14ac:dyDescent="0.25">
      <c r="A5429"/>
      <c r="B5429" s="17"/>
      <c r="C5429" s="19">
        <v>2017</v>
      </c>
      <c r="D5429" s="30" t="s">
        <v>1868</v>
      </c>
      <c r="E5429" s="10">
        <v>4893521.0999999996</v>
      </c>
      <c r="F5429" s="10">
        <v>1017482.6</v>
      </c>
      <c r="G5429" s="10">
        <v>166106.6</v>
      </c>
      <c r="H5429" s="11" t="s">
        <v>147</v>
      </c>
      <c r="I5429" s="28">
        <v>54011.6</v>
      </c>
      <c r="J5429" s="28">
        <v>49122</v>
      </c>
    </row>
    <row r="5430" spans="1:10" x14ac:dyDescent="0.25">
      <c r="A5430"/>
      <c r="B5430" s="17"/>
      <c r="C5430" s="19">
        <v>2018</v>
      </c>
      <c r="D5430" s="30" t="s">
        <v>1868</v>
      </c>
      <c r="E5430" s="10">
        <v>8445356.8000000007</v>
      </c>
      <c r="F5430" s="10">
        <v>723248.7</v>
      </c>
      <c r="G5430" s="10">
        <v>88971.199999999997</v>
      </c>
      <c r="H5430" s="11" t="s">
        <v>147</v>
      </c>
      <c r="I5430" s="28">
        <v>70168.7</v>
      </c>
      <c r="J5430" s="28">
        <v>59780.5</v>
      </c>
    </row>
    <row r="5431" spans="1:10" x14ac:dyDescent="0.25">
      <c r="A5431" s="21" t="s">
        <v>1762</v>
      </c>
      <c r="B5431" s="17" t="s">
        <v>1763</v>
      </c>
      <c r="C5431" s="19">
        <v>2013</v>
      </c>
      <c r="D5431" s="30" t="s">
        <v>1868</v>
      </c>
      <c r="E5431" s="10">
        <v>1514337.4</v>
      </c>
      <c r="F5431" s="10">
        <v>3078531.9</v>
      </c>
      <c r="G5431" s="10">
        <v>1728907.2000000002</v>
      </c>
      <c r="H5431" s="11" t="s">
        <v>147</v>
      </c>
      <c r="I5431" s="28">
        <v>1302863.5</v>
      </c>
      <c r="J5431" s="28">
        <v>1289818.1000000001</v>
      </c>
    </row>
    <row r="5432" spans="1:10" x14ac:dyDescent="0.25">
      <c r="A5432"/>
      <c r="B5432" s="17"/>
      <c r="C5432" s="19">
        <v>2014</v>
      </c>
      <c r="D5432" s="30" t="s">
        <v>1868</v>
      </c>
      <c r="E5432" s="10">
        <v>2098677.5</v>
      </c>
      <c r="F5432" s="10">
        <v>3098349.8</v>
      </c>
      <c r="G5432" s="10">
        <v>1801033.9</v>
      </c>
      <c r="H5432" s="11" t="s">
        <v>147</v>
      </c>
      <c r="I5432" s="28">
        <v>1337198.1000000001</v>
      </c>
      <c r="J5432" s="28">
        <v>1321806.0999999999</v>
      </c>
    </row>
    <row r="5433" spans="1:10" x14ac:dyDescent="0.25">
      <c r="A5433"/>
      <c r="B5433" s="17"/>
      <c r="C5433" s="19">
        <v>2015</v>
      </c>
      <c r="D5433" s="30" t="s">
        <v>1868</v>
      </c>
      <c r="E5433" s="10">
        <v>4167765.0999999996</v>
      </c>
      <c r="F5433" s="10">
        <v>3543853.6999999997</v>
      </c>
      <c r="G5433" s="10">
        <v>1960730.9000000001</v>
      </c>
      <c r="H5433" s="11" t="s">
        <v>147</v>
      </c>
      <c r="I5433" s="28">
        <v>1474759.9</v>
      </c>
      <c r="J5433" s="28">
        <f>1467584.1-0.4-3.1</f>
        <v>1467580.6</v>
      </c>
    </row>
    <row r="5434" spans="1:10" x14ac:dyDescent="0.25">
      <c r="A5434"/>
      <c r="B5434" s="17"/>
      <c r="C5434" s="19">
        <v>2016</v>
      </c>
      <c r="D5434" s="30" t="s">
        <v>1868</v>
      </c>
      <c r="E5434" s="10">
        <v>5787962.5</v>
      </c>
      <c r="F5434" s="10">
        <v>5038239.3</v>
      </c>
      <c r="G5434" s="10">
        <v>2826604.2</v>
      </c>
      <c r="H5434" s="11" t="s">
        <v>147</v>
      </c>
      <c r="I5434" s="28">
        <v>2184484.5</v>
      </c>
      <c r="J5434" s="28">
        <f>2169291.2-0.9</f>
        <v>2169290.3000000003</v>
      </c>
    </row>
    <row r="5435" spans="1:10" x14ac:dyDescent="0.25">
      <c r="A5435"/>
      <c r="B5435" s="17"/>
      <c r="C5435" s="19">
        <v>2017</v>
      </c>
      <c r="D5435" s="30" t="s">
        <v>1868</v>
      </c>
      <c r="E5435" s="10">
        <v>6449971.2000000002</v>
      </c>
      <c r="F5435" s="10">
        <v>7217051.8000000007</v>
      </c>
      <c r="G5435" s="10">
        <v>4041666.3</v>
      </c>
      <c r="H5435" s="11" t="s">
        <v>147</v>
      </c>
      <c r="I5435" s="28">
        <v>3167385.2</v>
      </c>
      <c r="J5435" s="28">
        <v>3116769.6</v>
      </c>
    </row>
    <row r="5436" spans="1:10" x14ac:dyDescent="0.25">
      <c r="A5436"/>
      <c r="B5436" s="17"/>
      <c r="C5436" s="19">
        <v>2018</v>
      </c>
      <c r="D5436" s="30" t="s">
        <v>1868</v>
      </c>
      <c r="E5436" s="30" t="s">
        <v>1867</v>
      </c>
      <c r="F5436" s="30" t="s">
        <v>1867</v>
      </c>
      <c r="G5436" s="10">
        <v>4831379.2</v>
      </c>
      <c r="H5436" s="11" t="s">
        <v>1867</v>
      </c>
      <c r="I5436" s="11" t="s">
        <v>1867</v>
      </c>
      <c r="J5436" s="28">
        <v>4107977.2</v>
      </c>
    </row>
    <row r="5437" spans="1:10" x14ac:dyDescent="0.25">
      <c r="A5437" s="22" t="s">
        <v>1764</v>
      </c>
      <c r="B5437" s="17" t="s">
        <v>1765</v>
      </c>
      <c r="C5437" s="19">
        <v>2013</v>
      </c>
      <c r="D5437" s="30" t="s">
        <v>1868</v>
      </c>
      <c r="E5437" s="10">
        <v>1232359.9000000001</v>
      </c>
      <c r="F5437" s="10">
        <v>1124321.3</v>
      </c>
      <c r="G5437" s="10">
        <v>418458.9</v>
      </c>
      <c r="H5437" s="11" t="s">
        <v>147</v>
      </c>
      <c r="I5437" s="28">
        <v>225696.4</v>
      </c>
      <c r="J5437" s="28">
        <v>221012.1</v>
      </c>
    </row>
    <row r="5438" spans="1:10" x14ac:dyDescent="0.25">
      <c r="A5438"/>
      <c r="B5438" s="17"/>
      <c r="C5438" s="19">
        <v>2014</v>
      </c>
      <c r="D5438" s="30" t="s">
        <v>1868</v>
      </c>
      <c r="E5438" s="10">
        <v>1752341.9000000001</v>
      </c>
      <c r="F5438" s="10">
        <v>1111521.3</v>
      </c>
      <c r="G5438" s="10">
        <v>458872.79999999993</v>
      </c>
      <c r="H5438" s="11" t="s">
        <v>147</v>
      </c>
      <c r="I5438" s="28">
        <v>243091.7</v>
      </c>
      <c r="J5438" s="28">
        <v>238395.49999999997</v>
      </c>
    </row>
    <row r="5439" spans="1:10" x14ac:dyDescent="0.25">
      <c r="A5439"/>
      <c r="B5439" s="17"/>
      <c r="C5439" s="19">
        <v>2015</v>
      </c>
      <c r="D5439" s="30" t="s">
        <v>1868</v>
      </c>
      <c r="E5439" s="10">
        <v>3313438.8</v>
      </c>
      <c r="F5439" s="10">
        <v>1265109.0999999999</v>
      </c>
      <c r="G5439" s="10">
        <v>489164.4</v>
      </c>
      <c r="H5439" s="11" t="s">
        <v>147</v>
      </c>
      <c r="I5439" s="28">
        <v>285500.2</v>
      </c>
      <c r="J5439" s="28">
        <v>284372.2</v>
      </c>
    </row>
    <row r="5440" spans="1:10" x14ac:dyDescent="0.25">
      <c r="A5440"/>
      <c r="B5440" s="17"/>
      <c r="C5440" s="19">
        <v>2016</v>
      </c>
      <c r="D5440" s="30" t="s">
        <v>1868</v>
      </c>
      <c r="E5440" s="10">
        <v>4694554.5</v>
      </c>
      <c r="F5440" s="10">
        <v>1870134.8000000003</v>
      </c>
      <c r="G5440" s="10">
        <v>746845.8</v>
      </c>
      <c r="H5440" s="11" t="s">
        <v>147</v>
      </c>
      <c r="I5440" s="28">
        <v>437727.5</v>
      </c>
      <c r="J5440" s="28">
        <v>436490.7</v>
      </c>
    </row>
    <row r="5441" spans="1:10" x14ac:dyDescent="0.25">
      <c r="A5441"/>
      <c r="B5441" s="17"/>
      <c r="C5441" s="19">
        <v>2017</v>
      </c>
      <c r="D5441" s="30" t="s">
        <v>1868</v>
      </c>
      <c r="E5441" s="10">
        <v>5241534.2</v>
      </c>
      <c r="F5441" s="10">
        <v>2618006.9000000004</v>
      </c>
      <c r="G5441" s="10">
        <v>1016369.6</v>
      </c>
      <c r="H5441" s="11" t="s">
        <v>147</v>
      </c>
      <c r="I5441" s="28">
        <v>620665.80000000005</v>
      </c>
      <c r="J5441" s="28">
        <v>606941.69999999995</v>
      </c>
    </row>
    <row r="5442" spans="1:10" x14ac:dyDescent="0.25">
      <c r="A5442"/>
      <c r="B5442" s="17"/>
      <c r="C5442" s="19">
        <v>2018</v>
      </c>
      <c r="D5442" s="30" t="s">
        <v>1868</v>
      </c>
      <c r="E5442" s="10">
        <v>9363154.8000000007</v>
      </c>
      <c r="F5442" s="10">
        <v>2020245.6</v>
      </c>
      <c r="G5442" s="10">
        <v>884381.29999999993</v>
      </c>
      <c r="H5442" s="11" t="s">
        <v>147</v>
      </c>
      <c r="I5442" s="28">
        <v>817285</v>
      </c>
      <c r="J5442" s="28">
        <v>787407.2</v>
      </c>
    </row>
    <row r="5443" spans="1:10" x14ac:dyDescent="0.25">
      <c r="A5443" s="22" t="s">
        <v>1766</v>
      </c>
      <c r="B5443" s="17" t="s">
        <v>1767</v>
      </c>
      <c r="C5443" s="19">
        <v>2013</v>
      </c>
      <c r="D5443" s="30" t="s">
        <v>1868</v>
      </c>
      <c r="E5443" s="10">
        <v>159451.1</v>
      </c>
      <c r="F5443" s="10">
        <v>650698.80000000005</v>
      </c>
      <c r="G5443" s="10">
        <v>315606.69999999995</v>
      </c>
      <c r="H5443" s="11" t="s">
        <v>147</v>
      </c>
      <c r="I5443" s="28">
        <v>228139.3</v>
      </c>
      <c r="J5443" s="28">
        <v>225659.3</v>
      </c>
    </row>
    <row r="5444" spans="1:10" x14ac:dyDescent="0.25">
      <c r="A5444"/>
      <c r="B5444" s="17"/>
      <c r="C5444" s="19">
        <v>2014</v>
      </c>
      <c r="D5444" s="30" t="s">
        <v>1868</v>
      </c>
      <c r="E5444" s="10">
        <v>226767.6</v>
      </c>
      <c r="F5444" s="10">
        <v>629509.80000000005</v>
      </c>
      <c r="G5444" s="10">
        <v>308967.90000000002</v>
      </c>
      <c r="H5444" s="11" t="s">
        <v>147</v>
      </c>
      <c r="I5444" s="28">
        <v>225689.60000000001</v>
      </c>
      <c r="J5444" s="28">
        <v>220479.4</v>
      </c>
    </row>
    <row r="5445" spans="1:10" x14ac:dyDescent="0.25">
      <c r="A5445"/>
      <c r="B5445" s="17"/>
      <c r="C5445" s="19">
        <v>2015</v>
      </c>
      <c r="D5445" s="30" t="s">
        <v>1868</v>
      </c>
      <c r="E5445" s="10">
        <v>620753.5</v>
      </c>
      <c r="F5445" s="10">
        <v>716435.9</v>
      </c>
      <c r="G5445" s="10">
        <v>327592.3</v>
      </c>
      <c r="H5445" s="11" t="s">
        <v>147</v>
      </c>
      <c r="I5445" s="28">
        <v>246558.9</v>
      </c>
      <c r="J5445" s="28">
        <f>243138.4-3.5</f>
        <v>243134.9</v>
      </c>
    </row>
    <row r="5446" spans="1:10" x14ac:dyDescent="0.25">
      <c r="A5446"/>
      <c r="B5446" s="17"/>
      <c r="C5446" s="19">
        <v>2016</v>
      </c>
      <c r="D5446" s="30" t="s">
        <v>1868</v>
      </c>
      <c r="E5446" s="10">
        <v>827106.9</v>
      </c>
      <c r="F5446" s="10">
        <v>964071</v>
      </c>
      <c r="G5446" s="10">
        <v>463582.19999999995</v>
      </c>
      <c r="H5446" s="11" t="s">
        <v>147</v>
      </c>
      <c r="I5446" s="28">
        <v>348928.7</v>
      </c>
      <c r="J5446" s="28">
        <f>344404.3-0.9</f>
        <v>344403.39999999997</v>
      </c>
    </row>
    <row r="5447" spans="1:10" x14ac:dyDescent="0.25">
      <c r="A5447"/>
      <c r="B5447" s="17"/>
      <c r="C5447" s="19">
        <v>2017</v>
      </c>
      <c r="D5447" s="30" t="s">
        <v>1868</v>
      </c>
      <c r="E5447" s="10">
        <v>883154.2</v>
      </c>
      <c r="F5447" s="10">
        <v>1379985.7999999998</v>
      </c>
      <c r="G5447" s="10">
        <v>655590.19999999995</v>
      </c>
      <c r="H5447" s="11" t="s">
        <v>147</v>
      </c>
      <c r="I5447" s="28">
        <v>513874.6</v>
      </c>
      <c r="J5447" s="28">
        <v>503376.1</v>
      </c>
    </row>
    <row r="5448" spans="1:10" x14ac:dyDescent="0.25">
      <c r="A5448"/>
      <c r="B5448" s="17"/>
      <c r="C5448" s="19">
        <v>2018</v>
      </c>
      <c r="D5448" s="30" t="s">
        <v>1868</v>
      </c>
      <c r="E5448" s="30" t="s">
        <v>1867</v>
      </c>
      <c r="F5448" s="30" t="s">
        <v>1867</v>
      </c>
      <c r="G5448" s="10">
        <v>880167.89999999991</v>
      </c>
      <c r="H5448" s="11" t="s">
        <v>1867</v>
      </c>
      <c r="I5448" s="11" t="s">
        <v>1867</v>
      </c>
      <c r="J5448" s="28">
        <v>679067.1</v>
      </c>
    </row>
    <row r="5449" spans="1:10" x14ac:dyDescent="0.25">
      <c r="A5449" s="22" t="s">
        <v>1768</v>
      </c>
      <c r="B5449" s="17" t="s">
        <v>1769</v>
      </c>
      <c r="C5449" s="19">
        <v>2013</v>
      </c>
      <c r="D5449" s="30" t="s">
        <v>1868</v>
      </c>
      <c r="E5449" s="10">
        <v>122526.39999999999</v>
      </c>
      <c r="F5449" s="10">
        <v>1303511.8</v>
      </c>
      <c r="G5449" s="10">
        <v>994841.59999999998</v>
      </c>
      <c r="H5449" s="11" t="s">
        <v>147</v>
      </c>
      <c r="I5449" s="28">
        <v>849027.8</v>
      </c>
      <c r="J5449" s="28">
        <v>843146.7</v>
      </c>
    </row>
    <row r="5450" spans="1:10" x14ac:dyDescent="0.25">
      <c r="A5450"/>
      <c r="B5450" s="17"/>
      <c r="C5450" s="19">
        <v>2014</v>
      </c>
      <c r="D5450" s="30" t="s">
        <v>1868</v>
      </c>
      <c r="E5450" s="10">
        <v>119568</v>
      </c>
      <c r="F5450" s="10">
        <v>1357318.7000000002</v>
      </c>
      <c r="G5450" s="10">
        <v>1033193.2</v>
      </c>
      <c r="H5450" s="11" t="s">
        <v>147</v>
      </c>
      <c r="I5450" s="28">
        <v>868416.8</v>
      </c>
      <c r="J5450" s="28">
        <v>862931.2</v>
      </c>
    </row>
    <row r="5451" spans="1:10" x14ac:dyDescent="0.25">
      <c r="A5451"/>
      <c r="B5451" s="17"/>
      <c r="C5451" s="19">
        <v>2015</v>
      </c>
      <c r="D5451" s="30" t="s">
        <v>1868</v>
      </c>
      <c r="E5451" s="10">
        <v>233572.8</v>
      </c>
      <c r="F5451" s="10">
        <v>1562308.7000000002</v>
      </c>
      <c r="G5451" s="10">
        <v>1143974.2</v>
      </c>
      <c r="H5451" s="11" t="s">
        <v>147</v>
      </c>
      <c r="I5451" s="28">
        <v>942700.8</v>
      </c>
      <c r="J5451" s="28">
        <v>940073.5</v>
      </c>
    </row>
    <row r="5452" spans="1:10" x14ac:dyDescent="0.25">
      <c r="A5452"/>
      <c r="B5452" s="17"/>
      <c r="C5452" s="19">
        <v>2016</v>
      </c>
      <c r="D5452" s="30" t="s">
        <v>1868</v>
      </c>
      <c r="E5452" s="10">
        <v>266301.10000000003</v>
      </c>
      <c r="F5452" s="10">
        <v>2204033.5</v>
      </c>
      <c r="G5452" s="10">
        <v>1616176.2</v>
      </c>
      <c r="H5452" s="11" t="s">
        <v>147</v>
      </c>
      <c r="I5452" s="28">
        <v>1397828.3</v>
      </c>
      <c r="J5452" s="28">
        <v>1388396.2</v>
      </c>
    </row>
    <row r="5453" spans="1:10" x14ac:dyDescent="0.25">
      <c r="A5453"/>
      <c r="B5453" s="17"/>
      <c r="C5453" s="19">
        <v>2017</v>
      </c>
      <c r="D5453" s="30" t="s">
        <v>1868</v>
      </c>
      <c r="E5453" s="10">
        <v>325282.8</v>
      </c>
      <c r="F5453" s="10">
        <v>3219059.1</v>
      </c>
      <c r="G5453" s="10">
        <v>2369706.5</v>
      </c>
      <c r="H5453" s="11" t="s">
        <v>147</v>
      </c>
      <c r="I5453" s="28">
        <v>2032844.8</v>
      </c>
      <c r="J5453" s="28">
        <v>2006451.8</v>
      </c>
    </row>
    <row r="5454" spans="1:10" x14ac:dyDescent="0.25">
      <c r="A5454"/>
      <c r="B5454" s="17"/>
      <c r="C5454" s="19">
        <v>2018</v>
      </c>
      <c r="D5454" s="30" t="s">
        <v>1868</v>
      </c>
      <c r="E5454" s="10">
        <v>592659.9</v>
      </c>
      <c r="F5454" s="10">
        <v>4205814.3</v>
      </c>
      <c r="G5454" s="10">
        <v>3066830</v>
      </c>
      <c r="H5454" s="11" t="s">
        <v>147</v>
      </c>
      <c r="I5454" s="28">
        <v>2713054.8</v>
      </c>
      <c r="J5454" s="28">
        <v>2641502.9</v>
      </c>
    </row>
    <row r="5455" spans="1:10" x14ac:dyDescent="0.25">
      <c r="A5455" s="21" t="s">
        <v>1770</v>
      </c>
      <c r="B5455" s="17" t="s">
        <v>1771</v>
      </c>
      <c r="C5455" s="19">
        <v>2013</v>
      </c>
      <c r="D5455" s="30" t="s">
        <v>1868</v>
      </c>
      <c r="E5455" s="10">
        <v>208541.6</v>
      </c>
      <c r="F5455" s="10">
        <v>251938.9</v>
      </c>
      <c r="G5455" s="10">
        <v>170216</v>
      </c>
      <c r="H5455" s="11" t="s">
        <v>147</v>
      </c>
      <c r="I5455" s="28">
        <v>128081.4</v>
      </c>
      <c r="J5455" s="28">
        <v>127867.4</v>
      </c>
    </row>
    <row r="5456" spans="1:10" x14ac:dyDescent="0.25">
      <c r="A5456"/>
      <c r="B5456" s="17"/>
      <c r="C5456" s="19">
        <v>2014</v>
      </c>
      <c r="D5456" s="30" t="s">
        <v>1868</v>
      </c>
      <c r="E5456" s="10">
        <v>195405.8</v>
      </c>
      <c r="F5456" s="10">
        <v>312664.80000000005</v>
      </c>
      <c r="G5456" s="10">
        <v>218868.3</v>
      </c>
      <c r="H5456" s="11" t="s">
        <v>147</v>
      </c>
      <c r="I5456" s="28">
        <v>140477.6</v>
      </c>
      <c r="J5456" s="28">
        <v>140477.6</v>
      </c>
    </row>
    <row r="5457" spans="1:10" x14ac:dyDescent="0.25">
      <c r="A5457"/>
      <c r="B5457" s="17"/>
      <c r="C5457" s="19">
        <v>2015</v>
      </c>
      <c r="D5457" s="30" t="s">
        <v>1868</v>
      </c>
      <c r="E5457" s="10">
        <v>504474.7</v>
      </c>
      <c r="F5457" s="10">
        <v>480678</v>
      </c>
      <c r="G5457" s="10">
        <v>286229.40000000002</v>
      </c>
      <c r="H5457" s="11" t="s">
        <v>147</v>
      </c>
      <c r="I5457" s="28">
        <v>210860</v>
      </c>
      <c r="J5457" s="28">
        <v>210164</v>
      </c>
    </row>
    <row r="5458" spans="1:10" x14ac:dyDescent="0.25">
      <c r="A5458"/>
      <c r="B5458" s="17"/>
      <c r="C5458" s="19">
        <v>2016</v>
      </c>
      <c r="D5458" s="30" t="s">
        <v>1868</v>
      </c>
      <c r="E5458" s="10">
        <v>620196.79999999993</v>
      </c>
      <c r="F5458" s="10">
        <v>637332.19999999995</v>
      </c>
      <c r="G5458" s="10">
        <v>353274.8</v>
      </c>
      <c r="H5458" s="11" t="s">
        <v>147</v>
      </c>
      <c r="I5458" s="28">
        <v>259409.2</v>
      </c>
      <c r="J5458" s="28">
        <v>251902.8</v>
      </c>
    </row>
    <row r="5459" spans="1:10" x14ac:dyDescent="0.25">
      <c r="A5459"/>
      <c r="B5459" s="17"/>
      <c r="C5459" s="19">
        <v>2017</v>
      </c>
      <c r="D5459" s="30" t="s">
        <v>1868</v>
      </c>
      <c r="E5459" s="10">
        <v>977422.6</v>
      </c>
      <c r="F5459" s="10">
        <v>808413.1</v>
      </c>
      <c r="G5459" s="10">
        <v>528007.5</v>
      </c>
      <c r="H5459" s="11" t="s">
        <v>147</v>
      </c>
      <c r="I5459" s="28">
        <v>407170.3</v>
      </c>
      <c r="J5459" s="28">
        <v>402407.6</v>
      </c>
    </row>
    <row r="5460" spans="1:10" x14ac:dyDescent="0.25">
      <c r="A5460"/>
      <c r="B5460" s="17"/>
      <c r="C5460" s="19">
        <v>2018</v>
      </c>
      <c r="D5460" s="30" t="s">
        <v>1868</v>
      </c>
      <c r="E5460" s="10">
        <v>1416928.7</v>
      </c>
      <c r="F5460" s="10">
        <v>1170831.3999999999</v>
      </c>
      <c r="G5460" s="10">
        <v>751857.7</v>
      </c>
      <c r="H5460" s="11" t="s">
        <v>147</v>
      </c>
      <c r="I5460" s="28">
        <v>592409</v>
      </c>
      <c r="J5460" s="28">
        <v>587447.5</v>
      </c>
    </row>
    <row r="5461" spans="1:10" x14ac:dyDescent="0.25">
      <c r="A5461" s="22" t="s">
        <v>1770</v>
      </c>
      <c r="B5461" s="17" t="s">
        <v>1772</v>
      </c>
      <c r="C5461" s="19">
        <v>2013</v>
      </c>
      <c r="D5461" s="30" t="s">
        <v>1868</v>
      </c>
      <c r="E5461" s="10">
        <v>208541.6</v>
      </c>
      <c r="F5461" s="10">
        <v>251938.9</v>
      </c>
      <c r="G5461" s="10">
        <v>170216</v>
      </c>
      <c r="H5461" s="11" t="s">
        <v>147</v>
      </c>
      <c r="I5461" s="28">
        <v>128081.4</v>
      </c>
      <c r="J5461" s="28">
        <v>127867.4</v>
      </c>
    </row>
    <row r="5462" spans="1:10" x14ac:dyDescent="0.25">
      <c r="A5462"/>
      <c r="B5462" s="17"/>
      <c r="C5462" s="19">
        <v>2014</v>
      </c>
      <c r="D5462" s="30" t="s">
        <v>1868</v>
      </c>
      <c r="E5462" s="10">
        <v>195405.8</v>
      </c>
      <c r="F5462" s="10">
        <v>312664.80000000005</v>
      </c>
      <c r="G5462" s="10">
        <v>218868.3</v>
      </c>
      <c r="H5462" s="11" t="s">
        <v>147</v>
      </c>
      <c r="I5462" s="28">
        <v>140477.6</v>
      </c>
      <c r="J5462" s="28">
        <v>140477.6</v>
      </c>
    </row>
    <row r="5463" spans="1:10" x14ac:dyDescent="0.25">
      <c r="A5463"/>
      <c r="B5463" s="17"/>
      <c r="C5463" s="19">
        <v>2015</v>
      </c>
      <c r="D5463" s="30" t="s">
        <v>1868</v>
      </c>
      <c r="E5463" s="10">
        <v>504474.7</v>
      </c>
      <c r="F5463" s="10">
        <v>480678</v>
      </c>
      <c r="G5463" s="10">
        <v>286229.40000000002</v>
      </c>
      <c r="H5463" s="11" t="s">
        <v>147</v>
      </c>
      <c r="I5463" s="28">
        <v>210860</v>
      </c>
      <c r="J5463" s="28">
        <v>210164</v>
      </c>
    </row>
    <row r="5464" spans="1:10" x14ac:dyDescent="0.25">
      <c r="A5464"/>
      <c r="B5464" s="17"/>
      <c r="C5464" s="19">
        <v>2016</v>
      </c>
      <c r="D5464" s="30" t="s">
        <v>1868</v>
      </c>
      <c r="E5464" s="10">
        <v>620196.79999999993</v>
      </c>
      <c r="F5464" s="10">
        <v>637332.19999999995</v>
      </c>
      <c r="G5464" s="10">
        <v>353274.8</v>
      </c>
      <c r="H5464" s="11" t="s">
        <v>147</v>
      </c>
      <c r="I5464" s="28">
        <v>259409.2</v>
      </c>
      <c r="J5464" s="28">
        <v>251902.8</v>
      </c>
    </row>
    <row r="5465" spans="1:10" x14ac:dyDescent="0.25">
      <c r="A5465"/>
      <c r="B5465" s="17"/>
      <c r="C5465" s="19">
        <v>2017</v>
      </c>
      <c r="D5465" s="30" t="s">
        <v>1868</v>
      </c>
      <c r="E5465" s="10">
        <v>977422.6</v>
      </c>
      <c r="F5465" s="10">
        <v>808413.1</v>
      </c>
      <c r="G5465" s="10">
        <v>528007.5</v>
      </c>
      <c r="H5465" s="11" t="s">
        <v>147</v>
      </c>
      <c r="I5465" s="28">
        <v>407170.3</v>
      </c>
      <c r="J5465" s="28">
        <v>402407.6</v>
      </c>
    </row>
    <row r="5466" spans="1:10" x14ac:dyDescent="0.25">
      <c r="A5466"/>
      <c r="B5466" s="17"/>
      <c r="C5466" s="19">
        <v>2018</v>
      </c>
      <c r="D5466" s="30" t="s">
        <v>1868</v>
      </c>
      <c r="E5466" s="10">
        <v>1416928.7</v>
      </c>
      <c r="F5466" s="10">
        <v>1170831.3999999999</v>
      </c>
      <c r="G5466" s="10">
        <v>751857.7</v>
      </c>
      <c r="H5466" s="11" t="s">
        <v>147</v>
      </c>
      <c r="I5466" s="28">
        <v>592409</v>
      </c>
      <c r="J5466" s="28">
        <v>587447.5</v>
      </c>
    </row>
    <row r="5467" spans="1:10" x14ac:dyDescent="0.25">
      <c r="A5467" s="20" t="s">
        <v>135</v>
      </c>
      <c r="B5467" s="17" t="s">
        <v>1773</v>
      </c>
      <c r="C5467" s="19">
        <v>2013</v>
      </c>
      <c r="D5467" s="30" t="s">
        <v>1868</v>
      </c>
      <c r="E5467" s="30" t="s">
        <v>1868</v>
      </c>
      <c r="F5467" s="10">
        <v>15038.4</v>
      </c>
      <c r="G5467" s="34" t="s">
        <v>1867</v>
      </c>
      <c r="H5467" s="11" t="s">
        <v>147</v>
      </c>
      <c r="I5467" s="11" t="s">
        <v>1867</v>
      </c>
      <c r="J5467" s="28">
        <v>8027.8</v>
      </c>
    </row>
    <row r="5468" spans="1:10" x14ac:dyDescent="0.25">
      <c r="A5468"/>
      <c r="B5468" s="17"/>
      <c r="C5468" s="19">
        <v>2014</v>
      </c>
      <c r="D5468" s="30" t="s">
        <v>1868</v>
      </c>
      <c r="E5468" s="30" t="s">
        <v>1868</v>
      </c>
      <c r="F5468" s="10">
        <v>15054.9</v>
      </c>
      <c r="G5468" s="10">
        <v>10090.5</v>
      </c>
      <c r="H5468" s="11" t="s">
        <v>147</v>
      </c>
      <c r="I5468" s="28">
        <v>9769.4</v>
      </c>
      <c r="J5468" s="28">
        <v>9769.4</v>
      </c>
    </row>
    <row r="5469" spans="1:10" x14ac:dyDescent="0.25">
      <c r="A5469"/>
      <c r="B5469" s="17"/>
      <c r="C5469" s="19">
        <v>2015</v>
      </c>
      <c r="D5469" s="30" t="s">
        <v>1868</v>
      </c>
      <c r="E5469" s="30" t="s">
        <v>1868</v>
      </c>
      <c r="F5469" s="10">
        <v>14439</v>
      </c>
      <c r="G5469" s="10">
        <v>11208.5</v>
      </c>
      <c r="H5469" s="11" t="s">
        <v>147</v>
      </c>
      <c r="I5469" s="28">
        <v>9334.7000000000007</v>
      </c>
      <c r="J5469" s="28">
        <v>9334.7000000000007</v>
      </c>
    </row>
    <row r="5470" spans="1:10" x14ac:dyDescent="0.25">
      <c r="A5470"/>
      <c r="B5470" s="17"/>
      <c r="C5470" s="19">
        <v>2016</v>
      </c>
      <c r="D5470" s="30" t="s">
        <v>1868</v>
      </c>
      <c r="E5470" s="30" t="s">
        <v>1868</v>
      </c>
      <c r="F5470" s="10">
        <v>23441.5</v>
      </c>
      <c r="G5470" s="10">
        <v>15905.1</v>
      </c>
      <c r="H5470" s="11" t="s">
        <v>147</v>
      </c>
      <c r="I5470" s="28">
        <v>13637.2</v>
      </c>
      <c r="J5470" s="28">
        <v>13637.2</v>
      </c>
    </row>
    <row r="5471" spans="1:10" x14ac:dyDescent="0.25">
      <c r="A5471"/>
      <c r="B5471" s="17"/>
      <c r="C5471" s="19">
        <v>2017</v>
      </c>
      <c r="D5471" s="30" t="s">
        <v>1868</v>
      </c>
      <c r="E5471" s="30" t="s">
        <v>1868</v>
      </c>
      <c r="F5471" s="10">
        <v>39816</v>
      </c>
      <c r="G5471" s="10">
        <v>24343.599999999999</v>
      </c>
      <c r="H5471" s="11" t="s">
        <v>147</v>
      </c>
      <c r="I5471" s="28">
        <v>20276.099999999999</v>
      </c>
      <c r="J5471" s="28">
        <v>20276.099999999999</v>
      </c>
    </row>
    <row r="5472" spans="1:10" x14ac:dyDescent="0.25">
      <c r="A5472"/>
      <c r="B5472" s="17"/>
      <c r="C5472" s="19">
        <v>2018</v>
      </c>
      <c r="D5472" s="30" t="s">
        <v>1868</v>
      </c>
      <c r="E5472" s="30" t="s">
        <v>1868</v>
      </c>
      <c r="F5472" s="10">
        <v>48153.599999999999</v>
      </c>
      <c r="G5472" s="10">
        <v>37493</v>
      </c>
      <c r="H5472" s="11" t="s">
        <v>147</v>
      </c>
      <c r="I5472" s="28">
        <v>30926.1</v>
      </c>
      <c r="J5472" s="28">
        <v>30523.1</v>
      </c>
    </row>
    <row r="5473" spans="1:10" x14ac:dyDescent="0.25">
      <c r="A5473" s="21" t="s">
        <v>1774</v>
      </c>
      <c r="B5473" s="17" t="s">
        <v>1775</v>
      </c>
      <c r="C5473" s="19">
        <v>2013</v>
      </c>
      <c r="D5473" s="30" t="s">
        <v>1868</v>
      </c>
      <c r="E5473" s="30" t="s">
        <v>1868</v>
      </c>
      <c r="F5473" s="10">
        <v>1761.4</v>
      </c>
      <c r="G5473" s="10">
        <v>1761.4</v>
      </c>
      <c r="H5473" s="11" t="s">
        <v>147</v>
      </c>
      <c r="I5473" s="28">
        <v>1761.4</v>
      </c>
      <c r="J5473" s="28">
        <v>1761.4</v>
      </c>
    </row>
    <row r="5474" spans="1:10" x14ac:dyDescent="0.25">
      <c r="A5474"/>
      <c r="B5474" s="17"/>
      <c r="C5474" s="19">
        <v>2014</v>
      </c>
      <c r="D5474" s="30" t="s">
        <v>1868</v>
      </c>
      <c r="E5474" s="30" t="s">
        <v>1868</v>
      </c>
      <c r="F5474" s="10">
        <v>2296.8999999999996</v>
      </c>
      <c r="G5474" s="10">
        <v>2296.8999999999996</v>
      </c>
      <c r="H5474" s="11" t="s">
        <v>147</v>
      </c>
      <c r="I5474" s="29" t="s">
        <v>1867</v>
      </c>
      <c r="J5474" s="29" t="s">
        <v>1867</v>
      </c>
    </row>
    <row r="5475" spans="1:10" x14ac:dyDescent="0.25">
      <c r="A5475"/>
      <c r="B5475" s="17"/>
      <c r="C5475" s="19">
        <v>2015</v>
      </c>
      <c r="D5475" s="30" t="s">
        <v>1868</v>
      </c>
      <c r="E5475" s="30" t="s">
        <v>1868</v>
      </c>
      <c r="F5475" s="10">
        <v>2479.4</v>
      </c>
      <c r="G5475" s="10">
        <v>2242.9</v>
      </c>
      <c r="H5475" s="11" t="s">
        <v>147</v>
      </c>
      <c r="I5475" s="33" t="s">
        <v>1867</v>
      </c>
      <c r="J5475" s="33" t="s">
        <v>1867</v>
      </c>
    </row>
    <row r="5476" spans="1:10" x14ac:dyDescent="0.25">
      <c r="A5476"/>
      <c r="B5476" s="17"/>
      <c r="C5476" s="19">
        <v>2016</v>
      </c>
      <c r="D5476" s="30" t="s">
        <v>1868</v>
      </c>
      <c r="E5476" s="30" t="s">
        <v>1868</v>
      </c>
      <c r="F5476" s="10">
        <v>3825.7</v>
      </c>
      <c r="G5476" s="10">
        <v>2665.6000000000004</v>
      </c>
      <c r="H5476" s="11" t="s">
        <v>147</v>
      </c>
      <c r="I5476" s="33" t="s">
        <v>1867</v>
      </c>
      <c r="J5476" s="33" t="s">
        <v>1867</v>
      </c>
    </row>
    <row r="5477" spans="1:10" x14ac:dyDescent="0.25">
      <c r="A5477"/>
      <c r="B5477" s="17"/>
      <c r="C5477" s="19">
        <v>2017</v>
      </c>
      <c r="D5477" s="30" t="s">
        <v>1868</v>
      </c>
      <c r="E5477" s="30" t="s">
        <v>1868</v>
      </c>
      <c r="F5477" s="10">
        <v>11264.3</v>
      </c>
      <c r="G5477" s="10">
        <v>4108.3999999999996</v>
      </c>
      <c r="H5477" s="11" t="s">
        <v>147</v>
      </c>
      <c r="I5477" s="33" t="s">
        <v>1867</v>
      </c>
      <c r="J5477" s="33" t="s">
        <v>1867</v>
      </c>
    </row>
    <row r="5478" spans="1:10" x14ac:dyDescent="0.25">
      <c r="A5478"/>
      <c r="B5478" s="17"/>
      <c r="C5478" s="19">
        <v>2018</v>
      </c>
      <c r="D5478" s="30" t="s">
        <v>1868</v>
      </c>
      <c r="E5478" s="30" t="s">
        <v>1868</v>
      </c>
      <c r="F5478" s="10">
        <v>7960.6</v>
      </c>
      <c r="G5478" s="10">
        <v>7001.8</v>
      </c>
      <c r="H5478" s="11" t="s">
        <v>147</v>
      </c>
      <c r="I5478" s="28">
        <v>4504.3</v>
      </c>
      <c r="J5478" s="28">
        <v>4504.3</v>
      </c>
    </row>
    <row r="5479" spans="1:10" x14ac:dyDescent="0.25">
      <c r="A5479" s="22" t="s">
        <v>1774</v>
      </c>
      <c r="B5479" s="17" t="s">
        <v>1776</v>
      </c>
      <c r="C5479" s="19">
        <v>2013</v>
      </c>
      <c r="D5479" s="30" t="s">
        <v>1868</v>
      </c>
      <c r="E5479" s="30" t="s">
        <v>1868</v>
      </c>
      <c r="F5479" s="10">
        <v>1761.4</v>
      </c>
      <c r="G5479" s="10">
        <v>1761.4</v>
      </c>
      <c r="H5479" s="11" t="s">
        <v>147</v>
      </c>
      <c r="I5479" s="28">
        <v>1761.4</v>
      </c>
      <c r="J5479" s="28">
        <v>1761.4</v>
      </c>
    </row>
    <row r="5480" spans="1:10" x14ac:dyDescent="0.25">
      <c r="A5480"/>
      <c r="B5480" s="17"/>
      <c r="C5480" s="19">
        <v>2014</v>
      </c>
      <c r="D5480" s="30" t="s">
        <v>1868</v>
      </c>
      <c r="E5480" s="30" t="s">
        <v>1868</v>
      </c>
      <c r="F5480" s="10">
        <v>2296.8999999999996</v>
      </c>
      <c r="G5480" s="10">
        <v>2296.8999999999996</v>
      </c>
      <c r="H5480" s="11" t="s">
        <v>147</v>
      </c>
      <c r="I5480" s="29" t="s">
        <v>1867</v>
      </c>
      <c r="J5480" s="29" t="s">
        <v>1867</v>
      </c>
    </row>
    <row r="5481" spans="1:10" x14ac:dyDescent="0.25">
      <c r="A5481"/>
      <c r="B5481" s="17"/>
      <c r="C5481" s="19">
        <v>2015</v>
      </c>
      <c r="D5481" s="30" t="s">
        <v>1868</v>
      </c>
      <c r="E5481" s="30" t="s">
        <v>1868</v>
      </c>
      <c r="F5481" s="10">
        <v>2479.4</v>
      </c>
      <c r="G5481" s="10">
        <v>2242.9</v>
      </c>
      <c r="H5481" s="11" t="s">
        <v>147</v>
      </c>
      <c r="I5481" s="33" t="s">
        <v>1867</v>
      </c>
      <c r="J5481" s="33" t="s">
        <v>1867</v>
      </c>
    </row>
    <row r="5482" spans="1:10" x14ac:dyDescent="0.25">
      <c r="A5482"/>
      <c r="B5482" s="17"/>
      <c r="C5482" s="19">
        <v>2016</v>
      </c>
      <c r="D5482" s="30" t="s">
        <v>1868</v>
      </c>
      <c r="E5482" s="30" t="s">
        <v>1868</v>
      </c>
      <c r="F5482" s="10">
        <v>3825.7</v>
      </c>
      <c r="G5482" s="10">
        <v>2665.6000000000004</v>
      </c>
      <c r="H5482" s="11" t="s">
        <v>147</v>
      </c>
      <c r="I5482" s="33" t="s">
        <v>1867</v>
      </c>
      <c r="J5482" s="33" t="s">
        <v>1867</v>
      </c>
    </row>
    <row r="5483" spans="1:10" x14ac:dyDescent="0.25">
      <c r="A5483"/>
      <c r="B5483" s="17"/>
      <c r="C5483" s="19">
        <v>2017</v>
      </c>
      <c r="D5483" s="30" t="s">
        <v>1868</v>
      </c>
      <c r="E5483" s="30" t="s">
        <v>1868</v>
      </c>
      <c r="F5483" s="10">
        <v>11264.3</v>
      </c>
      <c r="G5483" s="10">
        <v>4108.3999999999996</v>
      </c>
      <c r="H5483" s="11" t="s">
        <v>147</v>
      </c>
      <c r="I5483" s="33" t="s">
        <v>1867</v>
      </c>
      <c r="J5483" s="33" t="s">
        <v>1867</v>
      </c>
    </row>
    <row r="5484" spans="1:10" x14ac:dyDescent="0.25">
      <c r="A5484"/>
      <c r="B5484" s="17"/>
      <c r="C5484" s="19">
        <v>2018</v>
      </c>
      <c r="D5484" s="30" t="s">
        <v>1868</v>
      </c>
      <c r="E5484" s="30" t="s">
        <v>1868</v>
      </c>
      <c r="F5484" s="10">
        <v>7960.6</v>
      </c>
      <c r="G5484" s="10">
        <v>7001.8</v>
      </c>
      <c r="H5484" s="11" t="s">
        <v>147</v>
      </c>
      <c r="I5484" s="28">
        <v>4504.3</v>
      </c>
      <c r="J5484" s="28">
        <v>4504.3</v>
      </c>
    </row>
    <row r="5485" spans="1:10" x14ac:dyDescent="0.25">
      <c r="A5485" s="21" t="s">
        <v>1777</v>
      </c>
      <c r="B5485" s="17" t="s">
        <v>1778</v>
      </c>
      <c r="C5485" s="19">
        <v>2013</v>
      </c>
      <c r="D5485" s="30" t="s">
        <v>1868</v>
      </c>
      <c r="E5485" s="30" t="s">
        <v>1868</v>
      </c>
      <c r="F5485" s="10">
        <v>7900.8000000000011</v>
      </c>
      <c r="G5485" s="34" t="s">
        <v>1867</v>
      </c>
      <c r="H5485" s="11" t="s">
        <v>147</v>
      </c>
      <c r="I5485" s="11" t="s">
        <v>1867</v>
      </c>
      <c r="J5485" s="11" t="s">
        <v>1867</v>
      </c>
    </row>
    <row r="5486" spans="1:10" x14ac:dyDescent="0.25">
      <c r="A5486" s="21" t="s">
        <v>1779</v>
      </c>
      <c r="B5486" s="17"/>
      <c r="C5486" s="19">
        <v>2014</v>
      </c>
      <c r="D5486" s="30" t="s">
        <v>1868</v>
      </c>
      <c r="E5486" s="30" t="s">
        <v>1868</v>
      </c>
      <c r="F5486" s="10">
        <v>8408.5</v>
      </c>
      <c r="G5486" s="10">
        <v>5624.2</v>
      </c>
      <c r="H5486" s="11" t="s">
        <v>147</v>
      </c>
      <c r="I5486" s="29" t="s">
        <v>1867</v>
      </c>
      <c r="J5486" s="29" t="s">
        <v>1867</v>
      </c>
    </row>
    <row r="5487" spans="1:10" x14ac:dyDescent="0.25">
      <c r="A5487"/>
      <c r="B5487" s="17"/>
      <c r="C5487" s="19">
        <v>2015</v>
      </c>
      <c r="D5487" s="30" t="s">
        <v>1868</v>
      </c>
      <c r="E5487" s="30" t="s">
        <v>1868</v>
      </c>
      <c r="F5487" s="10">
        <v>7330.2</v>
      </c>
      <c r="G5487" s="10">
        <v>5167</v>
      </c>
      <c r="H5487" s="11" t="s">
        <v>147</v>
      </c>
      <c r="I5487" s="33" t="s">
        <v>1867</v>
      </c>
      <c r="J5487" s="33" t="s">
        <v>1867</v>
      </c>
    </row>
    <row r="5488" spans="1:10" x14ac:dyDescent="0.25">
      <c r="A5488"/>
      <c r="B5488" s="17"/>
      <c r="C5488" s="19">
        <v>2016</v>
      </c>
      <c r="D5488" s="30" t="s">
        <v>1868</v>
      </c>
      <c r="E5488" s="30" t="s">
        <v>1868</v>
      </c>
      <c r="F5488" s="10">
        <v>12439.8</v>
      </c>
      <c r="G5488" s="10">
        <v>7296.4</v>
      </c>
      <c r="H5488" s="11" t="s">
        <v>147</v>
      </c>
      <c r="I5488" s="33" t="s">
        <v>1867</v>
      </c>
      <c r="J5488" s="33" t="s">
        <v>1867</v>
      </c>
    </row>
    <row r="5489" spans="1:10" x14ac:dyDescent="0.25">
      <c r="A5489"/>
      <c r="B5489" s="17"/>
      <c r="C5489" s="19">
        <v>2017</v>
      </c>
      <c r="D5489" s="30" t="s">
        <v>1868</v>
      </c>
      <c r="E5489" s="30" t="s">
        <v>1868</v>
      </c>
      <c r="F5489" s="10">
        <v>16229.5</v>
      </c>
      <c r="G5489" s="10">
        <v>11014.4</v>
      </c>
      <c r="H5489" s="11" t="s">
        <v>147</v>
      </c>
      <c r="I5489" s="28">
        <v>9692.2999999999993</v>
      </c>
      <c r="J5489" s="28">
        <v>9692.2999999999993</v>
      </c>
    </row>
    <row r="5490" spans="1:10" x14ac:dyDescent="0.25">
      <c r="A5490"/>
      <c r="B5490" s="17"/>
      <c r="C5490" s="19">
        <v>2018</v>
      </c>
      <c r="D5490" s="30" t="s">
        <v>1868</v>
      </c>
      <c r="E5490" s="30" t="s">
        <v>1868</v>
      </c>
      <c r="F5490" s="10">
        <v>19986.599999999999</v>
      </c>
      <c r="G5490" s="10">
        <v>14922.800000000001</v>
      </c>
      <c r="H5490" s="11" t="s">
        <v>147</v>
      </c>
      <c r="I5490" s="28">
        <v>12899.6</v>
      </c>
      <c r="J5490" s="28">
        <v>12899.6</v>
      </c>
    </row>
    <row r="5491" spans="1:10" x14ac:dyDescent="0.25">
      <c r="A5491" s="22" t="s">
        <v>1777</v>
      </c>
      <c r="B5491" s="17" t="s">
        <v>1780</v>
      </c>
      <c r="C5491" s="19">
        <v>2013</v>
      </c>
      <c r="D5491" s="30" t="s">
        <v>1868</v>
      </c>
      <c r="E5491" s="30" t="s">
        <v>1868</v>
      </c>
      <c r="F5491" s="10">
        <v>7900.8000000000011</v>
      </c>
      <c r="G5491" s="34" t="s">
        <v>1867</v>
      </c>
      <c r="H5491" s="11" t="s">
        <v>147</v>
      </c>
      <c r="I5491" s="11" t="s">
        <v>1867</v>
      </c>
      <c r="J5491" s="11" t="s">
        <v>1867</v>
      </c>
    </row>
    <row r="5492" spans="1:10" x14ac:dyDescent="0.25">
      <c r="A5492" s="22" t="s">
        <v>1779</v>
      </c>
      <c r="B5492" s="17"/>
      <c r="C5492" s="19">
        <v>2014</v>
      </c>
      <c r="D5492" s="30" t="s">
        <v>1868</v>
      </c>
      <c r="E5492" s="30" t="s">
        <v>1868</v>
      </c>
      <c r="F5492" s="10">
        <v>8408.5</v>
      </c>
      <c r="G5492" s="10">
        <v>5624.2</v>
      </c>
      <c r="H5492" s="11" t="s">
        <v>147</v>
      </c>
      <c r="I5492" s="29" t="s">
        <v>1867</v>
      </c>
      <c r="J5492" s="29" t="s">
        <v>1867</v>
      </c>
    </row>
    <row r="5493" spans="1:10" x14ac:dyDescent="0.25">
      <c r="A5493"/>
      <c r="B5493" s="17"/>
      <c r="C5493" s="19">
        <v>2015</v>
      </c>
      <c r="D5493" s="30" t="s">
        <v>1868</v>
      </c>
      <c r="E5493" s="30" t="s">
        <v>1868</v>
      </c>
      <c r="F5493" s="10">
        <v>7330.2</v>
      </c>
      <c r="G5493" s="10">
        <v>5167</v>
      </c>
      <c r="H5493" s="11" t="s">
        <v>147</v>
      </c>
      <c r="I5493" s="33" t="s">
        <v>1867</v>
      </c>
      <c r="J5493" s="33" t="s">
        <v>1867</v>
      </c>
    </row>
    <row r="5494" spans="1:10" x14ac:dyDescent="0.25">
      <c r="A5494"/>
      <c r="B5494" s="17"/>
      <c r="C5494" s="19">
        <v>2016</v>
      </c>
      <c r="D5494" s="30" t="s">
        <v>1868</v>
      </c>
      <c r="E5494" s="30" t="s">
        <v>1868</v>
      </c>
      <c r="F5494" s="10">
        <v>12439.8</v>
      </c>
      <c r="G5494" s="10">
        <v>7296.4</v>
      </c>
      <c r="H5494" s="11" t="s">
        <v>147</v>
      </c>
      <c r="I5494" s="33" t="s">
        <v>1867</v>
      </c>
      <c r="J5494" s="33" t="s">
        <v>1867</v>
      </c>
    </row>
    <row r="5495" spans="1:10" x14ac:dyDescent="0.25">
      <c r="A5495"/>
      <c r="B5495" s="17"/>
      <c r="C5495" s="19">
        <v>2017</v>
      </c>
      <c r="D5495" s="30" t="s">
        <v>1868</v>
      </c>
      <c r="E5495" s="30" t="s">
        <v>1868</v>
      </c>
      <c r="F5495" s="10">
        <v>16229.5</v>
      </c>
      <c r="G5495" s="10">
        <v>11014.4</v>
      </c>
      <c r="H5495" s="11" t="s">
        <v>147</v>
      </c>
      <c r="I5495" s="28">
        <v>9692.2999999999993</v>
      </c>
      <c r="J5495" s="28">
        <v>9692.2999999999993</v>
      </c>
    </row>
    <row r="5496" spans="1:10" x14ac:dyDescent="0.25">
      <c r="A5496"/>
      <c r="B5496" s="17"/>
      <c r="C5496" s="19">
        <v>2018</v>
      </c>
      <c r="D5496" s="30" t="s">
        <v>1868</v>
      </c>
      <c r="E5496" s="30" t="s">
        <v>1868</v>
      </c>
      <c r="F5496" s="10">
        <v>19986.599999999999</v>
      </c>
      <c r="G5496" s="10">
        <v>14922.800000000001</v>
      </c>
      <c r="H5496" s="11" t="s">
        <v>147</v>
      </c>
      <c r="I5496" s="28">
        <v>12899.6</v>
      </c>
      <c r="J5496" s="28">
        <v>12899.6</v>
      </c>
    </row>
    <row r="5497" spans="1:10" x14ac:dyDescent="0.25">
      <c r="A5497" s="21" t="s">
        <v>1781</v>
      </c>
      <c r="B5497" s="17" t="s">
        <v>1782</v>
      </c>
      <c r="C5497" s="19">
        <v>2013</v>
      </c>
      <c r="D5497" s="30" t="s">
        <v>1868</v>
      </c>
      <c r="E5497" s="30" t="s">
        <v>1868</v>
      </c>
      <c r="F5497" s="10">
        <v>4688.3</v>
      </c>
      <c r="G5497" s="34" t="s">
        <v>1867</v>
      </c>
      <c r="H5497" s="11" t="s">
        <v>147</v>
      </c>
      <c r="I5497" s="11" t="s">
        <v>1867</v>
      </c>
      <c r="J5497" s="28">
        <v>1419.7</v>
      </c>
    </row>
    <row r="5498" spans="1:10" x14ac:dyDescent="0.25">
      <c r="A5498"/>
      <c r="B5498" s="17"/>
      <c r="C5498" s="19">
        <v>2014</v>
      </c>
      <c r="D5498" s="30" t="s">
        <v>1868</v>
      </c>
      <c r="E5498" s="30" t="s">
        <v>1868</v>
      </c>
      <c r="F5498" s="10">
        <v>3288.7</v>
      </c>
      <c r="G5498" s="10">
        <v>1709.9</v>
      </c>
      <c r="H5498" s="11" t="s">
        <v>147</v>
      </c>
      <c r="I5498" s="29" t="s">
        <v>1867</v>
      </c>
      <c r="J5498" s="29" t="s">
        <v>1867</v>
      </c>
    </row>
    <row r="5499" spans="1:10" x14ac:dyDescent="0.25">
      <c r="A5499"/>
      <c r="B5499" s="17"/>
      <c r="C5499" s="19">
        <v>2015</v>
      </c>
      <c r="D5499" s="30" t="s">
        <v>1868</v>
      </c>
      <c r="E5499" s="30" t="s">
        <v>1868</v>
      </c>
      <c r="F5499" s="10">
        <v>3192.9</v>
      </c>
      <c r="G5499" s="10">
        <v>3192.9</v>
      </c>
      <c r="H5499" s="11" t="s">
        <v>147</v>
      </c>
      <c r="I5499" s="33" t="s">
        <v>1867</v>
      </c>
      <c r="J5499" s="33" t="s">
        <v>1867</v>
      </c>
    </row>
    <row r="5500" spans="1:10" x14ac:dyDescent="0.25">
      <c r="A5500"/>
      <c r="B5500" s="17"/>
      <c r="C5500" s="19">
        <v>2016</v>
      </c>
      <c r="D5500" s="30" t="s">
        <v>1868</v>
      </c>
      <c r="E5500" s="30" t="s">
        <v>1868</v>
      </c>
      <c r="F5500" s="10">
        <v>4424.1000000000004</v>
      </c>
      <c r="G5500" s="10">
        <v>4424.1000000000004</v>
      </c>
      <c r="H5500" s="11" t="s">
        <v>147</v>
      </c>
      <c r="I5500" s="33" t="s">
        <v>1867</v>
      </c>
      <c r="J5500" s="33" t="s">
        <v>1867</v>
      </c>
    </row>
    <row r="5501" spans="1:10" x14ac:dyDescent="0.25">
      <c r="A5501"/>
      <c r="B5501" s="17"/>
      <c r="C5501" s="19">
        <v>2017</v>
      </c>
      <c r="D5501" s="30" t="s">
        <v>1868</v>
      </c>
      <c r="E5501" s="30" t="s">
        <v>1868</v>
      </c>
      <c r="F5501" s="10">
        <v>6356.7999999999993</v>
      </c>
      <c r="G5501" s="10">
        <v>4656.0999999999995</v>
      </c>
      <c r="H5501" s="11" t="s">
        <v>147</v>
      </c>
      <c r="I5501" s="33" t="s">
        <v>1867</v>
      </c>
      <c r="J5501" s="33" t="s">
        <v>1867</v>
      </c>
    </row>
    <row r="5502" spans="1:10" x14ac:dyDescent="0.25">
      <c r="A5502"/>
      <c r="B5502" s="17"/>
      <c r="C5502" s="19">
        <v>2018</v>
      </c>
      <c r="D5502" s="30" t="s">
        <v>1868</v>
      </c>
      <c r="E5502" s="30" t="s">
        <v>1868</v>
      </c>
      <c r="F5502" s="10">
        <v>12583.2</v>
      </c>
      <c r="G5502" s="10">
        <v>9405.1</v>
      </c>
      <c r="H5502" s="11" t="s">
        <v>147</v>
      </c>
      <c r="I5502" s="33" t="s">
        <v>1867</v>
      </c>
      <c r="J5502" s="30" t="s">
        <v>1867</v>
      </c>
    </row>
    <row r="5503" spans="1:10" x14ac:dyDescent="0.25">
      <c r="A5503" s="22" t="s">
        <v>1781</v>
      </c>
      <c r="B5503" s="17" t="s">
        <v>1783</v>
      </c>
      <c r="C5503" s="19">
        <v>2013</v>
      </c>
      <c r="D5503" s="30" t="s">
        <v>1868</v>
      </c>
      <c r="E5503" s="30" t="s">
        <v>1868</v>
      </c>
      <c r="F5503" s="10">
        <v>4688.3</v>
      </c>
      <c r="G5503" s="34" t="s">
        <v>1867</v>
      </c>
      <c r="H5503" s="11" t="s">
        <v>147</v>
      </c>
      <c r="I5503" s="11" t="s">
        <v>1867</v>
      </c>
      <c r="J5503" s="28">
        <v>1419.7</v>
      </c>
    </row>
    <row r="5504" spans="1:10" x14ac:dyDescent="0.25">
      <c r="A5504"/>
      <c r="B5504" s="17"/>
      <c r="C5504" s="19">
        <v>2014</v>
      </c>
      <c r="D5504" s="30" t="s">
        <v>1868</v>
      </c>
      <c r="E5504" s="30" t="s">
        <v>1868</v>
      </c>
      <c r="F5504" s="10">
        <v>3288.7</v>
      </c>
      <c r="G5504" s="10">
        <v>1709.9</v>
      </c>
      <c r="H5504" s="11" t="s">
        <v>147</v>
      </c>
      <c r="I5504" s="29" t="s">
        <v>1867</v>
      </c>
      <c r="J5504" s="29" t="s">
        <v>1867</v>
      </c>
    </row>
    <row r="5505" spans="1:10" x14ac:dyDescent="0.25">
      <c r="A5505"/>
      <c r="B5505" s="17"/>
      <c r="C5505" s="19">
        <v>2015</v>
      </c>
      <c r="D5505" s="30" t="s">
        <v>1868</v>
      </c>
      <c r="E5505" s="30" t="s">
        <v>1868</v>
      </c>
      <c r="F5505" s="10">
        <v>3192.9</v>
      </c>
      <c r="G5505" s="10">
        <v>3192.9</v>
      </c>
      <c r="H5505" s="11" t="s">
        <v>147</v>
      </c>
      <c r="I5505" s="33" t="s">
        <v>1867</v>
      </c>
      <c r="J5505" s="33" t="s">
        <v>1867</v>
      </c>
    </row>
    <row r="5506" spans="1:10" x14ac:dyDescent="0.25">
      <c r="A5506"/>
      <c r="B5506" s="17"/>
      <c r="C5506" s="19">
        <v>2016</v>
      </c>
      <c r="D5506" s="30" t="s">
        <v>1868</v>
      </c>
      <c r="E5506" s="30" t="s">
        <v>1868</v>
      </c>
      <c r="F5506" s="10">
        <v>4424.1000000000004</v>
      </c>
      <c r="G5506" s="10">
        <v>4424.1000000000004</v>
      </c>
      <c r="H5506" s="11" t="s">
        <v>147</v>
      </c>
      <c r="I5506" s="33" t="s">
        <v>1867</v>
      </c>
      <c r="J5506" s="33" t="s">
        <v>1867</v>
      </c>
    </row>
    <row r="5507" spans="1:10" x14ac:dyDescent="0.25">
      <c r="A5507"/>
      <c r="B5507" s="17"/>
      <c r="C5507" s="19">
        <v>2017</v>
      </c>
      <c r="D5507" s="30" t="s">
        <v>1868</v>
      </c>
      <c r="E5507" s="30" t="s">
        <v>1868</v>
      </c>
      <c r="F5507" s="10">
        <v>6356.7999999999993</v>
      </c>
      <c r="G5507" s="10">
        <v>4656.0999999999995</v>
      </c>
      <c r="H5507" s="11" t="s">
        <v>147</v>
      </c>
      <c r="I5507" s="33" t="s">
        <v>1867</v>
      </c>
      <c r="J5507" s="33" t="s">
        <v>1867</v>
      </c>
    </row>
    <row r="5508" spans="1:10" x14ac:dyDescent="0.25">
      <c r="A5508"/>
      <c r="B5508" s="17"/>
      <c r="C5508" s="19">
        <v>2018</v>
      </c>
      <c r="D5508" s="30" t="s">
        <v>1868</v>
      </c>
      <c r="E5508" s="30" t="s">
        <v>1868</v>
      </c>
      <c r="F5508" s="10">
        <v>12583.2</v>
      </c>
      <c r="G5508" s="10">
        <v>9405.1</v>
      </c>
      <c r="H5508" s="11" t="s">
        <v>147</v>
      </c>
      <c r="I5508" s="33" t="s">
        <v>1867</v>
      </c>
      <c r="J5508" s="30" t="s">
        <v>1867</v>
      </c>
    </row>
    <row r="5509" spans="1:10" x14ac:dyDescent="0.25">
      <c r="A5509" s="21" t="s">
        <v>1784</v>
      </c>
      <c r="B5509" s="17" t="s">
        <v>1785</v>
      </c>
      <c r="C5509" s="19">
        <v>2013</v>
      </c>
      <c r="D5509" s="30" t="s">
        <v>1868</v>
      </c>
      <c r="E5509" s="30" t="s">
        <v>1868</v>
      </c>
      <c r="F5509" s="10">
        <v>687.9</v>
      </c>
      <c r="G5509" s="34" t="s">
        <v>1867</v>
      </c>
      <c r="H5509" s="11" t="s">
        <v>147</v>
      </c>
      <c r="I5509" s="11" t="s">
        <v>1867</v>
      </c>
      <c r="J5509" s="11" t="s">
        <v>1867</v>
      </c>
    </row>
    <row r="5510" spans="1:10" x14ac:dyDescent="0.25">
      <c r="A5510"/>
      <c r="B5510" s="17"/>
      <c r="C5510" s="19">
        <v>2014</v>
      </c>
      <c r="D5510" s="30" t="s">
        <v>1868</v>
      </c>
      <c r="E5510" s="30" t="s">
        <v>1868</v>
      </c>
      <c r="F5510" s="10">
        <v>1060.8</v>
      </c>
      <c r="G5510" s="10">
        <v>459.5</v>
      </c>
      <c r="H5510" s="11" t="s">
        <v>147</v>
      </c>
      <c r="I5510" s="29" t="s">
        <v>1867</v>
      </c>
      <c r="J5510" s="29" t="s">
        <v>1867</v>
      </c>
    </row>
    <row r="5511" spans="1:10" x14ac:dyDescent="0.25">
      <c r="A5511"/>
      <c r="B5511" s="17"/>
      <c r="C5511" s="19">
        <v>2015</v>
      </c>
      <c r="D5511" s="30" t="s">
        <v>1868</v>
      </c>
      <c r="E5511" s="30" t="s">
        <v>1868</v>
      </c>
      <c r="F5511" s="10">
        <v>1436.5</v>
      </c>
      <c r="G5511" s="10">
        <v>605.70000000000005</v>
      </c>
      <c r="H5511" s="11" t="s">
        <v>147</v>
      </c>
      <c r="I5511" s="33" t="s">
        <v>1867</v>
      </c>
      <c r="J5511" s="33" t="s">
        <v>1867</v>
      </c>
    </row>
    <row r="5512" spans="1:10" x14ac:dyDescent="0.25">
      <c r="A5512"/>
      <c r="B5512" s="17"/>
      <c r="C5512" s="19">
        <v>2016</v>
      </c>
      <c r="D5512" s="30" t="s">
        <v>1868</v>
      </c>
      <c r="E5512" s="30" t="s">
        <v>1868</v>
      </c>
      <c r="F5512" s="10">
        <v>2751.9</v>
      </c>
      <c r="G5512" s="10">
        <v>1519</v>
      </c>
      <c r="H5512" s="11" t="s">
        <v>147</v>
      </c>
      <c r="I5512" s="33" t="s">
        <v>1867</v>
      </c>
      <c r="J5512" s="33" t="s">
        <v>1867</v>
      </c>
    </row>
    <row r="5513" spans="1:10" x14ac:dyDescent="0.25">
      <c r="A5513"/>
      <c r="B5513" s="17"/>
      <c r="C5513" s="19">
        <v>2017</v>
      </c>
      <c r="D5513" s="30" t="s">
        <v>1868</v>
      </c>
      <c r="E5513" s="30" t="s">
        <v>1868</v>
      </c>
      <c r="F5513" s="10">
        <v>5965.4</v>
      </c>
      <c r="G5513" s="10">
        <v>4564.7</v>
      </c>
      <c r="H5513" s="11" t="s">
        <v>147</v>
      </c>
      <c r="I5513" s="33" t="s">
        <v>1867</v>
      </c>
      <c r="J5513" s="33" t="s">
        <v>1867</v>
      </c>
    </row>
    <row r="5514" spans="1:10" x14ac:dyDescent="0.25">
      <c r="A5514"/>
      <c r="B5514" s="17"/>
      <c r="C5514" s="19">
        <v>2018</v>
      </c>
      <c r="D5514" s="30" t="s">
        <v>1868</v>
      </c>
      <c r="E5514" s="30" t="s">
        <v>1868</v>
      </c>
      <c r="F5514" s="10">
        <v>7623.2000000000007</v>
      </c>
      <c r="G5514" s="10">
        <v>6163.3</v>
      </c>
      <c r="H5514" s="11" t="s">
        <v>147</v>
      </c>
      <c r="I5514" s="33" t="s">
        <v>1867</v>
      </c>
      <c r="J5514" s="33" t="s">
        <v>1867</v>
      </c>
    </row>
    <row r="5515" spans="1:10" x14ac:dyDescent="0.25">
      <c r="A5515" s="22" t="s">
        <v>1784</v>
      </c>
      <c r="B5515" s="17" t="s">
        <v>1786</v>
      </c>
      <c r="C5515" s="19">
        <v>2013</v>
      </c>
      <c r="D5515" s="30" t="s">
        <v>1868</v>
      </c>
      <c r="E5515" s="30" t="s">
        <v>1868</v>
      </c>
      <c r="F5515" s="10">
        <v>687.9</v>
      </c>
      <c r="G5515" s="34" t="s">
        <v>1867</v>
      </c>
      <c r="H5515" s="11" t="s">
        <v>147</v>
      </c>
      <c r="I5515" s="11" t="s">
        <v>1867</v>
      </c>
      <c r="J5515" s="11" t="s">
        <v>1867</v>
      </c>
    </row>
    <row r="5516" spans="1:10" x14ac:dyDescent="0.25">
      <c r="A5516"/>
      <c r="B5516" s="17"/>
      <c r="C5516" s="19">
        <v>2014</v>
      </c>
      <c r="D5516" s="30" t="s">
        <v>1868</v>
      </c>
      <c r="E5516" s="30" t="s">
        <v>1868</v>
      </c>
      <c r="F5516" s="10">
        <v>1060.8</v>
      </c>
      <c r="G5516" s="10">
        <v>459.5</v>
      </c>
      <c r="H5516" s="11" t="s">
        <v>147</v>
      </c>
      <c r="I5516" s="29" t="s">
        <v>1867</v>
      </c>
      <c r="J5516" s="29" t="s">
        <v>1867</v>
      </c>
    </row>
    <row r="5517" spans="1:10" x14ac:dyDescent="0.25">
      <c r="A5517"/>
      <c r="B5517" s="17"/>
      <c r="C5517" s="19">
        <v>2015</v>
      </c>
      <c r="D5517" s="30" t="s">
        <v>1868</v>
      </c>
      <c r="E5517" s="30" t="s">
        <v>1868</v>
      </c>
      <c r="F5517" s="10">
        <v>1436.5</v>
      </c>
      <c r="G5517" s="10">
        <v>605.70000000000005</v>
      </c>
      <c r="H5517" s="11" t="s">
        <v>147</v>
      </c>
      <c r="I5517" s="33" t="s">
        <v>1867</v>
      </c>
      <c r="J5517" s="33" t="s">
        <v>1867</v>
      </c>
    </row>
    <row r="5518" spans="1:10" x14ac:dyDescent="0.25">
      <c r="A5518"/>
      <c r="B5518" s="17"/>
      <c r="C5518" s="19">
        <v>2016</v>
      </c>
      <c r="D5518" s="30" t="s">
        <v>1868</v>
      </c>
      <c r="E5518" s="30" t="s">
        <v>1868</v>
      </c>
      <c r="F5518" s="10">
        <v>2751.9</v>
      </c>
      <c r="G5518" s="10">
        <v>1519</v>
      </c>
      <c r="H5518" s="11" t="s">
        <v>147</v>
      </c>
      <c r="I5518" s="33" t="s">
        <v>1867</v>
      </c>
      <c r="J5518" s="33" t="s">
        <v>1867</v>
      </c>
    </row>
    <row r="5519" spans="1:10" x14ac:dyDescent="0.25">
      <c r="A5519"/>
      <c r="B5519" s="17"/>
      <c r="C5519" s="19">
        <v>2017</v>
      </c>
      <c r="D5519" s="30" t="s">
        <v>1868</v>
      </c>
      <c r="E5519" s="30" t="s">
        <v>1868</v>
      </c>
      <c r="F5519" s="10">
        <v>5965.4</v>
      </c>
      <c r="G5519" s="10">
        <v>4564.7</v>
      </c>
      <c r="H5519" s="11" t="s">
        <v>147</v>
      </c>
      <c r="I5519" s="33" t="s">
        <v>1867</v>
      </c>
      <c r="J5519" s="33" t="s">
        <v>1867</v>
      </c>
    </row>
    <row r="5520" spans="1:10" x14ac:dyDescent="0.25">
      <c r="A5520"/>
      <c r="B5520" s="17"/>
      <c r="C5520" s="19">
        <v>2018</v>
      </c>
      <c r="D5520" s="30" t="s">
        <v>1868</v>
      </c>
      <c r="E5520" s="30" t="s">
        <v>1868</v>
      </c>
      <c r="F5520" s="10">
        <v>7623.2000000000007</v>
      </c>
      <c r="G5520" s="10">
        <v>6163.3</v>
      </c>
      <c r="H5520" s="11" t="s">
        <v>147</v>
      </c>
      <c r="I5520" s="33" t="s">
        <v>1867</v>
      </c>
      <c r="J5520" s="33" t="s">
        <v>1867</v>
      </c>
    </row>
    <row r="5521" spans="1:10" x14ac:dyDescent="0.25">
      <c r="A5521" s="20" t="s">
        <v>136</v>
      </c>
      <c r="B5521" s="17" t="s">
        <v>1787</v>
      </c>
      <c r="C5521" s="19">
        <v>2013</v>
      </c>
      <c r="D5521" s="30" t="s">
        <v>1868</v>
      </c>
      <c r="E5521" s="30" t="s">
        <v>1868</v>
      </c>
      <c r="F5521" s="10">
        <v>41120.799999999996</v>
      </c>
      <c r="G5521" s="34" t="s">
        <v>1867</v>
      </c>
      <c r="H5521" s="11" t="s">
        <v>147</v>
      </c>
      <c r="I5521" s="11" t="s">
        <v>1867</v>
      </c>
      <c r="J5521" s="11" t="s">
        <v>1867</v>
      </c>
    </row>
    <row r="5522" spans="1:10" x14ac:dyDescent="0.25">
      <c r="A5522"/>
      <c r="B5522" s="17"/>
      <c r="C5522" s="19">
        <v>2014</v>
      </c>
      <c r="D5522" s="30" t="s">
        <v>1868</v>
      </c>
      <c r="E5522" s="30" t="s">
        <v>1868</v>
      </c>
      <c r="F5522" s="10">
        <v>112634.90000000001</v>
      </c>
      <c r="G5522" s="10">
        <v>112634.90000000001</v>
      </c>
      <c r="H5522" s="11" t="s">
        <v>147</v>
      </c>
      <c r="I5522" s="28">
        <v>111770.6</v>
      </c>
      <c r="J5522" s="28">
        <v>111770.6</v>
      </c>
    </row>
    <row r="5523" spans="1:10" x14ac:dyDescent="0.25">
      <c r="A5523"/>
      <c r="B5523" s="17"/>
      <c r="C5523" s="19">
        <v>2015</v>
      </c>
      <c r="D5523" s="30" t="s">
        <v>1868</v>
      </c>
      <c r="E5523" s="30" t="s">
        <v>1868</v>
      </c>
      <c r="F5523" s="10">
        <v>165686.30000000002</v>
      </c>
      <c r="G5523" s="10">
        <v>164110.5</v>
      </c>
      <c r="H5523" s="11" t="s">
        <v>147</v>
      </c>
      <c r="I5523" s="28">
        <v>162714.20000000001</v>
      </c>
      <c r="J5523" s="28">
        <v>162714.20000000001</v>
      </c>
    </row>
    <row r="5524" spans="1:10" x14ac:dyDescent="0.25">
      <c r="A5524"/>
      <c r="B5524" s="17"/>
      <c r="C5524" s="19">
        <v>2016</v>
      </c>
      <c r="D5524" s="30" t="s">
        <v>1868</v>
      </c>
      <c r="E5524" s="30" t="s">
        <v>1868</v>
      </c>
      <c r="F5524" s="10">
        <v>163840.5</v>
      </c>
      <c r="G5524" s="10">
        <v>159027.20000000001</v>
      </c>
      <c r="H5524" s="11" t="s">
        <v>147</v>
      </c>
      <c r="I5524" s="28">
        <v>157350.9</v>
      </c>
      <c r="J5524" s="28">
        <v>157142.70000000001</v>
      </c>
    </row>
    <row r="5525" spans="1:10" x14ac:dyDescent="0.25">
      <c r="A5525"/>
      <c r="B5525" s="17"/>
      <c r="C5525" s="19">
        <v>2017</v>
      </c>
      <c r="D5525" s="30" t="s">
        <v>1868</v>
      </c>
      <c r="E5525" s="30" t="s">
        <v>1868</v>
      </c>
      <c r="F5525" s="10">
        <v>251014.5</v>
      </c>
      <c r="G5525" s="10">
        <v>249746.8</v>
      </c>
      <c r="H5525" s="11" t="s">
        <v>147</v>
      </c>
      <c r="I5525" s="28">
        <v>246533.4</v>
      </c>
      <c r="J5525" s="28">
        <v>246533.4</v>
      </c>
    </row>
    <row r="5526" spans="1:10" x14ac:dyDescent="0.25">
      <c r="A5526"/>
      <c r="B5526" s="17"/>
      <c r="C5526" s="19">
        <v>2018</v>
      </c>
      <c r="D5526" s="30" t="s">
        <v>1868</v>
      </c>
      <c r="E5526" s="30" t="s">
        <v>1868</v>
      </c>
      <c r="F5526" s="10">
        <v>385759.69999999995</v>
      </c>
      <c r="G5526" s="10">
        <v>381400.3</v>
      </c>
      <c r="H5526" s="11" t="s">
        <v>147</v>
      </c>
      <c r="I5526" s="28">
        <v>374671.6</v>
      </c>
      <c r="J5526" s="28">
        <v>370607.3</v>
      </c>
    </row>
    <row r="5527" spans="1:10" x14ac:dyDescent="0.25">
      <c r="A5527" s="21" t="s">
        <v>1788</v>
      </c>
      <c r="B5527" s="17" t="s">
        <v>1789</v>
      </c>
      <c r="C5527" s="19">
        <v>2013</v>
      </c>
      <c r="D5527" s="30" t="s">
        <v>1868</v>
      </c>
      <c r="E5527" s="30" t="s">
        <v>1868</v>
      </c>
      <c r="F5527" s="10">
        <v>19009.300000000003</v>
      </c>
      <c r="G5527" s="34" t="s">
        <v>1867</v>
      </c>
      <c r="H5527" s="11" t="s">
        <v>147</v>
      </c>
      <c r="I5527" s="11" t="s">
        <v>1867</v>
      </c>
      <c r="J5527" s="11" t="s">
        <v>1867</v>
      </c>
    </row>
    <row r="5528" spans="1:10" x14ac:dyDescent="0.25">
      <c r="A5528" s="21" t="s">
        <v>1790</v>
      </c>
      <c r="B5528" s="17"/>
      <c r="C5528" s="19">
        <v>2014</v>
      </c>
      <c r="D5528" s="30" t="s">
        <v>1868</v>
      </c>
      <c r="E5528" s="30" t="s">
        <v>1868</v>
      </c>
      <c r="F5528" s="10">
        <v>24011.8</v>
      </c>
      <c r="G5528" s="10">
        <v>24011.8</v>
      </c>
      <c r="H5528" s="11" t="s">
        <v>147</v>
      </c>
      <c r="I5528" s="28">
        <v>23787</v>
      </c>
      <c r="J5528" s="28">
        <v>23787</v>
      </c>
    </row>
    <row r="5529" spans="1:10" x14ac:dyDescent="0.25">
      <c r="A5529"/>
      <c r="B5529" s="17"/>
      <c r="C5529" s="19">
        <v>2015</v>
      </c>
      <c r="D5529" s="30" t="s">
        <v>1868</v>
      </c>
      <c r="E5529" s="30" t="s">
        <v>1868</v>
      </c>
      <c r="F5529" s="10">
        <v>30503.599999999999</v>
      </c>
      <c r="G5529" s="10">
        <v>30503.599999999999</v>
      </c>
      <c r="H5529" s="11" t="s">
        <v>147</v>
      </c>
      <c r="I5529" s="28">
        <v>29869.3</v>
      </c>
      <c r="J5529" s="28">
        <v>29869.3</v>
      </c>
    </row>
    <row r="5530" spans="1:10" x14ac:dyDescent="0.25">
      <c r="A5530"/>
      <c r="B5530" s="17"/>
      <c r="C5530" s="19">
        <v>2016</v>
      </c>
      <c r="D5530" s="30" t="s">
        <v>1868</v>
      </c>
      <c r="E5530" s="30" t="s">
        <v>1868</v>
      </c>
      <c r="F5530" s="10">
        <v>45839.199999999997</v>
      </c>
      <c r="G5530" s="10">
        <v>45839.199999999997</v>
      </c>
      <c r="H5530" s="11" t="s">
        <v>147</v>
      </c>
      <c r="I5530" s="28">
        <v>45172.6</v>
      </c>
      <c r="J5530" s="28">
        <v>45172.6</v>
      </c>
    </row>
    <row r="5531" spans="1:10" x14ac:dyDescent="0.25">
      <c r="A5531"/>
      <c r="B5531" s="17"/>
      <c r="C5531" s="19">
        <v>2017</v>
      </c>
      <c r="D5531" s="30" t="s">
        <v>1868</v>
      </c>
      <c r="E5531" s="30" t="s">
        <v>1868</v>
      </c>
      <c r="F5531" s="10">
        <v>65376.6</v>
      </c>
      <c r="G5531" s="10">
        <v>64108.9</v>
      </c>
      <c r="H5531" s="11" t="s">
        <v>147</v>
      </c>
      <c r="I5531" s="28">
        <v>63031.9</v>
      </c>
      <c r="J5531" s="28">
        <v>63031.9</v>
      </c>
    </row>
    <row r="5532" spans="1:10" x14ac:dyDescent="0.25">
      <c r="A5532"/>
      <c r="B5532" s="17"/>
      <c r="C5532" s="19">
        <v>2018</v>
      </c>
      <c r="D5532" s="30" t="s">
        <v>1868</v>
      </c>
      <c r="E5532" s="30" t="s">
        <v>1868</v>
      </c>
      <c r="F5532" s="10">
        <v>98216.1</v>
      </c>
      <c r="G5532" s="10">
        <v>97921</v>
      </c>
      <c r="H5532" s="11" t="s">
        <v>147</v>
      </c>
      <c r="I5532" s="28">
        <v>95267.1</v>
      </c>
      <c r="J5532" s="28">
        <v>95267.1</v>
      </c>
    </row>
    <row r="5533" spans="1:10" x14ac:dyDescent="0.25">
      <c r="A5533" s="22" t="s">
        <v>1791</v>
      </c>
      <c r="B5533" s="17" t="s">
        <v>1792</v>
      </c>
      <c r="C5533" s="19">
        <v>2013</v>
      </c>
      <c r="D5533" s="30" t="s">
        <v>1868</v>
      </c>
      <c r="E5533" s="30" t="s">
        <v>1868</v>
      </c>
      <c r="F5533" s="10">
        <v>19009.300000000003</v>
      </c>
      <c r="G5533" s="34" t="s">
        <v>1867</v>
      </c>
      <c r="H5533" s="11" t="s">
        <v>147</v>
      </c>
      <c r="I5533" s="11" t="s">
        <v>1867</v>
      </c>
      <c r="J5533" s="11" t="s">
        <v>1867</v>
      </c>
    </row>
    <row r="5534" spans="1:10" x14ac:dyDescent="0.25">
      <c r="A5534" s="22" t="s">
        <v>1793</v>
      </c>
      <c r="B5534" s="17"/>
      <c r="C5534" s="19">
        <v>2014</v>
      </c>
      <c r="D5534" s="30" t="s">
        <v>1868</v>
      </c>
      <c r="E5534" s="30" t="s">
        <v>1868</v>
      </c>
      <c r="F5534" s="10">
        <v>24011.8</v>
      </c>
      <c r="G5534" s="10">
        <v>24011.8</v>
      </c>
      <c r="H5534" s="11" t="s">
        <v>147</v>
      </c>
      <c r="I5534" s="28">
        <v>23787</v>
      </c>
      <c r="J5534" s="28">
        <v>23787</v>
      </c>
    </row>
    <row r="5535" spans="1:10" x14ac:dyDescent="0.25">
      <c r="A5535"/>
      <c r="B5535" s="17"/>
      <c r="C5535" s="19">
        <v>2015</v>
      </c>
      <c r="D5535" s="30" t="s">
        <v>1868</v>
      </c>
      <c r="E5535" s="30" t="s">
        <v>1868</v>
      </c>
      <c r="F5535" s="10">
        <v>30503.599999999999</v>
      </c>
      <c r="G5535" s="10">
        <v>30503.599999999999</v>
      </c>
      <c r="H5535" s="11" t="s">
        <v>147</v>
      </c>
      <c r="I5535" s="28">
        <v>29869.3</v>
      </c>
      <c r="J5535" s="28">
        <v>29869.3</v>
      </c>
    </row>
    <row r="5536" spans="1:10" x14ac:dyDescent="0.25">
      <c r="A5536"/>
      <c r="B5536" s="17"/>
      <c r="C5536" s="19">
        <v>2016</v>
      </c>
      <c r="D5536" s="30" t="s">
        <v>1868</v>
      </c>
      <c r="E5536" s="30" t="s">
        <v>1868</v>
      </c>
      <c r="F5536" s="10">
        <v>45839.199999999997</v>
      </c>
      <c r="G5536" s="10">
        <v>45839.199999999997</v>
      </c>
      <c r="H5536" s="11" t="s">
        <v>147</v>
      </c>
      <c r="I5536" s="28">
        <v>45172.6</v>
      </c>
      <c r="J5536" s="28">
        <v>45172.6</v>
      </c>
    </row>
    <row r="5537" spans="1:10" x14ac:dyDescent="0.25">
      <c r="A5537"/>
      <c r="B5537" s="17"/>
      <c r="C5537" s="19">
        <v>2017</v>
      </c>
      <c r="D5537" s="30" t="s">
        <v>1868</v>
      </c>
      <c r="E5537" s="30" t="s">
        <v>1868</v>
      </c>
      <c r="F5537" s="10">
        <v>65376.6</v>
      </c>
      <c r="G5537" s="10">
        <v>64108.9</v>
      </c>
      <c r="H5537" s="11" t="s">
        <v>147</v>
      </c>
      <c r="I5537" s="28">
        <v>63031.9</v>
      </c>
      <c r="J5537" s="28">
        <v>63031.9</v>
      </c>
    </row>
    <row r="5538" spans="1:10" x14ac:dyDescent="0.25">
      <c r="A5538"/>
      <c r="B5538" s="17"/>
      <c r="C5538" s="19">
        <v>2018</v>
      </c>
      <c r="D5538" s="30" t="s">
        <v>1868</v>
      </c>
      <c r="E5538" s="30" t="s">
        <v>1868</v>
      </c>
      <c r="F5538" s="10">
        <v>98216.1</v>
      </c>
      <c r="G5538" s="10">
        <v>97921</v>
      </c>
      <c r="H5538" s="11" t="s">
        <v>147</v>
      </c>
      <c r="I5538" s="28">
        <v>95267.1</v>
      </c>
      <c r="J5538" s="28">
        <v>95267.1</v>
      </c>
    </row>
    <row r="5539" spans="1:10" x14ac:dyDescent="0.25">
      <c r="A5539" s="21" t="s">
        <v>1794</v>
      </c>
      <c r="B5539" s="17" t="s">
        <v>1795</v>
      </c>
      <c r="C5539" s="19">
        <v>2013</v>
      </c>
      <c r="D5539" s="30" t="s">
        <v>1868</v>
      </c>
      <c r="E5539" s="30" t="s">
        <v>1868</v>
      </c>
      <c r="F5539" s="10">
        <v>22111.5</v>
      </c>
      <c r="G5539" s="10">
        <v>22111.5</v>
      </c>
      <c r="H5539" s="11" t="s">
        <v>147</v>
      </c>
      <c r="I5539" s="28">
        <v>21951.8</v>
      </c>
      <c r="J5539" s="28">
        <v>21951.8</v>
      </c>
    </row>
    <row r="5540" spans="1:10" x14ac:dyDescent="0.25">
      <c r="A5540"/>
      <c r="B5540" s="17"/>
      <c r="C5540" s="19">
        <v>2014</v>
      </c>
      <c r="D5540" s="30" t="s">
        <v>1868</v>
      </c>
      <c r="E5540" s="30" t="s">
        <v>1868</v>
      </c>
      <c r="F5540" s="10">
        <v>88623.1</v>
      </c>
      <c r="G5540" s="10">
        <v>88623.1</v>
      </c>
      <c r="H5540" s="11" t="s">
        <v>147</v>
      </c>
      <c r="I5540" s="28">
        <v>87983.6</v>
      </c>
      <c r="J5540" s="28">
        <v>87983.6</v>
      </c>
    </row>
    <row r="5541" spans="1:10" x14ac:dyDescent="0.25">
      <c r="A5541"/>
      <c r="B5541" s="17"/>
      <c r="C5541" s="19">
        <v>2015</v>
      </c>
      <c r="D5541" s="30" t="s">
        <v>1868</v>
      </c>
      <c r="E5541" s="30" t="s">
        <v>1868</v>
      </c>
      <c r="F5541" s="10">
        <v>135182.69999999998</v>
      </c>
      <c r="G5541" s="10">
        <v>133606.9</v>
      </c>
      <c r="H5541" s="11" t="s">
        <v>147</v>
      </c>
      <c r="I5541" s="28">
        <v>132844.9</v>
      </c>
      <c r="J5541" s="28">
        <v>132844.9</v>
      </c>
    </row>
    <row r="5542" spans="1:10" x14ac:dyDescent="0.25">
      <c r="A5542"/>
      <c r="B5542" s="17"/>
      <c r="C5542" s="19">
        <v>2016</v>
      </c>
      <c r="D5542" s="30" t="s">
        <v>1868</v>
      </c>
      <c r="E5542" s="30" t="s">
        <v>1868</v>
      </c>
      <c r="F5542" s="10">
        <v>118001.3</v>
      </c>
      <c r="G5542" s="10">
        <v>113188</v>
      </c>
      <c r="H5542" s="11" t="s">
        <v>147</v>
      </c>
      <c r="I5542" s="28">
        <v>112178.3</v>
      </c>
      <c r="J5542" s="28">
        <f>111971-0.9</f>
        <v>111970.1</v>
      </c>
    </row>
    <row r="5543" spans="1:10" x14ac:dyDescent="0.25">
      <c r="A5543"/>
      <c r="B5543" s="17"/>
      <c r="C5543" s="19">
        <v>2017</v>
      </c>
      <c r="D5543" s="30" t="s">
        <v>1868</v>
      </c>
      <c r="E5543" s="30" t="s">
        <v>1868</v>
      </c>
      <c r="F5543" s="10">
        <v>185637.9</v>
      </c>
      <c r="G5543" s="10">
        <v>185637.9</v>
      </c>
      <c r="H5543" s="11" t="s">
        <v>147</v>
      </c>
      <c r="I5543" s="28">
        <v>183501.5</v>
      </c>
      <c r="J5543" s="28">
        <v>183501.5</v>
      </c>
    </row>
    <row r="5544" spans="1:10" x14ac:dyDescent="0.25">
      <c r="A5544"/>
      <c r="B5544" s="17"/>
      <c r="C5544" s="19">
        <v>2018</v>
      </c>
      <c r="D5544" s="30" t="s">
        <v>1868</v>
      </c>
      <c r="E5544" s="30" t="s">
        <v>1868</v>
      </c>
      <c r="F5544" s="10">
        <v>287543.59999999998</v>
      </c>
      <c r="G5544" s="10">
        <v>283479.3</v>
      </c>
      <c r="H5544" s="11" t="s">
        <v>147</v>
      </c>
      <c r="I5544" s="28">
        <v>279404.5</v>
      </c>
      <c r="J5544" s="28">
        <v>275340.2</v>
      </c>
    </row>
    <row r="5545" spans="1:10" x14ac:dyDescent="0.25">
      <c r="A5545" s="22" t="s">
        <v>1796</v>
      </c>
      <c r="B5545" s="17" t="s">
        <v>1797</v>
      </c>
      <c r="C5545" s="19">
        <v>2013</v>
      </c>
      <c r="D5545" s="30" t="s">
        <v>1868</v>
      </c>
      <c r="E5545" s="30" t="s">
        <v>1868</v>
      </c>
      <c r="F5545" s="10">
        <v>8430.6</v>
      </c>
      <c r="G5545" s="10">
        <v>8430.6</v>
      </c>
      <c r="H5545" s="11" t="s">
        <v>147</v>
      </c>
      <c r="I5545" s="28">
        <v>8430.6</v>
      </c>
      <c r="J5545" s="28">
        <v>8430.6</v>
      </c>
    </row>
    <row r="5546" spans="1:10" x14ac:dyDescent="0.25">
      <c r="A5546"/>
      <c r="B5546" s="17"/>
      <c r="C5546" s="19">
        <v>2014</v>
      </c>
      <c r="D5546" s="30" t="s">
        <v>1868</v>
      </c>
      <c r="E5546" s="30" t="s">
        <v>1868</v>
      </c>
      <c r="F5546" s="10">
        <v>12972.300000000001</v>
      </c>
      <c r="G5546" s="10">
        <v>12972.300000000001</v>
      </c>
      <c r="H5546" s="11" t="s">
        <v>147</v>
      </c>
      <c r="I5546" s="29" t="s">
        <v>1867</v>
      </c>
      <c r="J5546" s="29" t="s">
        <v>1867</v>
      </c>
    </row>
    <row r="5547" spans="1:10" x14ac:dyDescent="0.25">
      <c r="A5547"/>
      <c r="B5547" s="17"/>
      <c r="C5547" s="19">
        <v>2015</v>
      </c>
      <c r="D5547" s="30" t="s">
        <v>1868</v>
      </c>
      <c r="E5547" s="30" t="s">
        <v>1868</v>
      </c>
      <c r="F5547" s="10">
        <v>17358.800000000003</v>
      </c>
      <c r="G5547" s="10">
        <v>17358.800000000003</v>
      </c>
      <c r="H5547" s="11" t="s">
        <v>147</v>
      </c>
      <c r="I5547" s="28">
        <v>16995.400000000001</v>
      </c>
      <c r="J5547" s="28">
        <v>16995.400000000001</v>
      </c>
    </row>
    <row r="5548" spans="1:10" x14ac:dyDescent="0.25">
      <c r="A5548"/>
      <c r="B5548" s="17"/>
      <c r="C5548" s="19">
        <v>2016</v>
      </c>
      <c r="D5548" s="30" t="s">
        <v>1868</v>
      </c>
      <c r="E5548" s="30" t="s">
        <v>1868</v>
      </c>
      <c r="F5548" s="10">
        <v>40160.9</v>
      </c>
      <c r="G5548" s="10">
        <v>39952.699999999997</v>
      </c>
      <c r="H5548" s="11" t="s">
        <v>147</v>
      </c>
      <c r="I5548" s="33" t="s">
        <v>1867</v>
      </c>
      <c r="J5548" s="33" t="s">
        <v>1867</v>
      </c>
    </row>
    <row r="5549" spans="1:10" x14ac:dyDescent="0.25">
      <c r="A5549"/>
      <c r="B5549" s="17"/>
      <c r="C5549" s="19">
        <v>2017</v>
      </c>
      <c r="D5549" s="30" t="s">
        <v>1868</v>
      </c>
      <c r="E5549" s="30" t="s">
        <v>1868</v>
      </c>
      <c r="F5549" s="10">
        <v>75820.3</v>
      </c>
      <c r="G5549" s="10">
        <v>75820.3</v>
      </c>
      <c r="H5549" s="11" t="s">
        <v>147</v>
      </c>
      <c r="I5549" s="33" t="s">
        <v>1867</v>
      </c>
      <c r="J5549" s="33" t="s">
        <v>1867</v>
      </c>
    </row>
    <row r="5550" spans="1:10" x14ac:dyDescent="0.25">
      <c r="A5550"/>
      <c r="B5550" s="17"/>
      <c r="C5550" s="19">
        <v>2018</v>
      </c>
      <c r="D5550" s="30" t="s">
        <v>1868</v>
      </c>
      <c r="E5550" s="30" t="s">
        <v>1868</v>
      </c>
      <c r="F5550" s="10">
        <v>140533.5</v>
      </c>
      <c r="G5550" s="10">
        <v>136469.20000000001</v>
      </c>
      <c r="H5550" s="11" t="s">
        <v>147</v>
      </c>
      <c r="I5550" s="33" t="s">
        <v>1867</v>
      </c>
      <c r="J5550" s="30" t="s">
        <v>1867</v>
      </c>
    </row>
    <row r="5551" spans="1:10" x14ac:dyDescent="0.25">
      <c r="A5551" s="22" t="s">
        <v>1798</v>
      </c>
      <c r="B5551" s="17" t="s">
        <v>1799</v>
      </c>
      <c r="C5551" s="19">
        <v>2013</v>
      </c>
      <c r="D5551" s="30" t="s">
        <v>1868</v>
      </c>
      <c r="E5551" s="30" t="s">
        <v>1868</v>
      </c>
      <c r="F5551" s="10">
        <v>13680.900000000001</v>
      </c>
      <c r="G5551" s="10">
        <v>13680.900000000001</v>
      </c>
      <c r="H5551" s="11" t="s">
        <v>147</v>
      </c>
      <c r="I5551" s="28">
        <v>13521.2</v>
      </c>
      <c r="J5551" s="28">
        <v>13521.2</v>
      </c>
    </row>
    <row r="5552" spans="1:10" x14ac:dyDescent="0.25">
      <c r="A5552"/>
      <c r="B5552" s="17"/>
      <c r="C5552" s="19">
        <v>2014</v>
      </c>
      <c r="D5552" s="30" t="s">
        <v>1868</v>
      </c>
      <c r="E5552" s="30" t="s">
        <v>1868</v>
      </c>
      <c r="F5552" s="10">
        <v>75650.8</v>
      </c>
      <c r="G5552" s="10">
        <v>75650.8</v>
      </c>
      <c r="H5552" s="11" t="s">
        <v>147</v>
      </c>
      <c r="I5552" s="29" t="s">
        <v>1867</v>
      </c>
      <c r="J5552" s="29" t="s">
        <v>1867</v>
      </c>
    </row>
    <row r="5553" spans="1:10" x14ac:dyDescent="0.25">
      <c r="A5553"/>
      <c r="B5553" s="17"/>
      <c r="C5553" s="19">
        <v>2015</v>
      </c>
      <c r="D5553" s="30" t="s">
        <v>1868</v>
      </c>
      <c r="E5553" s="30" t="s">
        <v>1868</v>
      </c>
      <c r="F5553" s="10">
        <v>117823.9</v>
      </c>
      <c r="G5553" s="10">
        <v>116248.1</v>
      </c>
      <c r="H5553" s="11" t="s">
        <v>147</v>
      </c>
      <c r="I5553" s="28">
        <v>115849.5</v>
      </c>
      <c r="J5553" s="28">
        <v>115849.5</v>
      </c>
    </row>
    <row r="5554" spans="1:10" x14ac:dyDescent="0.25">
      <c r="A5554"/>
      <c r="B5554" s="17"/>
      <c r="C5554" s="19">
        <v>2016</v>
      </c>
      <c r="D5554" s="30" t="s">
        <v>1868</v>
      </c>
      <c r="E5554" s="30" t="s">
        <v>1868</v>
      </c>
      <c r="F5554" s="10">
        <v>77840.399999999994</v>
      </c>
      <c r="G5554" s="10">
        <v>73235.3</v>
      </c>
      <c r="H5554" s="11" t="s">
        <v>147</v>
      </c>
      <c r="I5554" s="33" t="s">
        <v>1867</v>
      </c>
      <c r="J5554" s="33" t="s">
        <v>1867</v>
      </c>
    </row>
    <row r="5555" spans="1:10" x14ac:dyDescent="0.25">
      <c r="A5555"/>
      <c r="B5555" s="17"/>
      <c r="C5555" s="19">
        <v>2017</v>
      </c>
      <c r="D5555" s="30" t="s">
        <v>1868</v>
      </c>
      <c r="E5555" s="30" t="s">
        <v>1868</v>
      </c>
      <c r="F5555" s="10">
        <v>109817.60000000001</v>
      </c>
      <c r="G5555" s="10">
        <v>109817.60000000001</v>
      </c>
      <c r="H5555" s="11" t="s">
        <v>147</v>
      </c>
      <c r="I5555" s="33" t="s">
        <v>1867</v>
      </c>
      <c r="J5555" s="33" t="s">
        <v>1867</v>
      </c>
    </row>
    <row r="5556" spans="1:10" x14ac:dyDescent="0.25">
      <c r="A5556"/>
      <c r="B5556" s="17"/>
      <c r="C5556" s="19">
        <v>2018</v>
      </c>
      <c r="D5556" s="30" t="s">
        <v>1868</v>
      </c>
      <c r="E5556" s="30" t="s">
        <v>1868</v>
      </c>
      <c r="F5556" s="10">
        <v>147010.1</v>
      </c>
      <c r="G5556" s="10">
        <v>147010.1</v>
      </c>
      <c r="H5556" s="11" t="s">
        <v>147</v>
      </c>
      <c r="I5556" s="33" t="s">
        <v>1867</v>
      </c>
      <c r="J5556" s="33" t="s">
        <v>1867</v>
      </c>
    </row>
    <row r="5557" spans="1:10" x14ac:dyDescent="0.25">
      <c r="A5557" s="18" t="s">
        <v>137</v>
      </c>
      <c r="B5557" s="17" t="s">
        <v>32</v>
      </c>
      <c r="C5557" s="19">
        <v>2013</v>
      </c>
      <c r="D5557" s="10">
        <v>3572077.7</v>
      </c>
      <c r="E5557" s="34" t="s">
        <v>1867</v>
      </c>
      <c r="F5557" s="34" t="s">
        <v>1867</v>
      </c>
      <c r="G5557" s="10">
        <v>1926859.1</v>
      </c>
      <c r="H5557" s="11" t="s">
        <v>1867</v>
      </c>
      <c r="I5557" s="11" t="s">
        <v>1867</v>
      </c>
      <c r="J5557" s="28">
        <v>1170063</v>
      </c>
    </row>
    <row r="5558" spans="1:10" x14ac:dyDescent="0.25">
      <c r="A5558"/>
      <c r="B5558" s="17"/>
      <c r="C5558" s="19">
        <v>2014</v>
      </c>
      <c r="D5558" s="10">
        <v>7026078.2999999998</v>
      </c>
      <c r="E5558" s="10">
        <v>9971908.0999999996</v>
      </c>
      <c r="F5558" s="10">
        <v>2591792.7999999998</v>
      </c>
      <c r="G5558" s="10">
        <v>1825208.7999999998</v>
      </c>
      <c r="H5558" s="11" t="s">
        <v>147</v>
      </c>
      <c r="I5558" s="28">
        <v>1292700.2</v>
      </c>
      <c r="J5558" s="28">
        <v>1221405.2</v>
      </c>
    </row>
    <row r="5559" spans="1:10" x14ac:dyDescent="0.25">
      <c r="A5559"/>
      <c r="B5559" s="17"/>
      <c r="C5559" s="19">
        <v>2015</v>
      </c>
      <c r="D5559" s="10">
        <v>3884480.2</v>
      </c>
      <c r="E5559" s="10">
        <v>2487837.6</v>
      </c>
      <c r="F5559" s="10">
        <v>2886409.8</v>
      </c>
      <c r="G5559" s="10">
        <v>2072968.5</v>
      </c>
      <c r="H5559" s="28">
        <v>20050.2</v>
      </c>
      <c r="I5559" s="28">
        <v>1622049.6</v>
      </c>
      <c r="J5559" s="28">
        <v>1562654.4</v>
      </c>
    </row>
    <row r="5560" spans="1:10" x14ac:dyDescent="0.25">
      <c r="A5560"/>
      <c r="B5560" s="17"/>
      <c r="C5560" s="19">
        <v>2016</v>
      </c>
      <c r="D5560" s="33" t="s">
        <v>1867</v>
      </c>
      <c r="E5560" s="10">
        <v>2880865.8</v>
      </c>
      <c r="F5560" s="33" t="s">
        <v>1867</v>
      </c>
      <c r="G5560" s="10">
        <v>3043531.7</v>
      </c>
      <c r="H5560" s="11" t="s">
        <v>1867</v>
      </c>
      <c r="I5560" s="11" t="s">
        <v>1867</v>
      </c>
      <c r="J5560" s="28">
        <v>2376215.2000000002</v>
      </c>
    </row>
    <row r="5561" spans="1:10" x14ac:dyDescent="0.25">
      <c r="A5561"/>
      <c r="B5561" s="17"/>
      <c r="C5561" s="19">
        <v>2017</v>
      </c>
      <c r="D5561" s="33" t="s">
        <v>1867</v>
      </c>
      <c r="E5561" s="10">
        <v>4252165.1000000006</v>
      </c>
      <c r="F5561" s="33" t="s">
        <v>1867</v>
      </c>
      <c r="G5561" s="10">
        <v>4674939.5999999996</v>
      </c>
      <c r="H5561" s="11" t="s">
        <v>1867</v>
      </c>
      <c r="I5561" s="11" t="s">
        <v>1867</v>
      </c>
      <c r="J5561" s="28">
        <v>3648400.3</v>
      </c>
    </row>
    <row r="5562" spans="1:10" x14ac:dyDescent="0.25">
      <c r="A5562"/>
      <c r="B5562" s="17"/>
      <c r="C5562" s="19">
        <v>2018</v>
      </c>
      <c r="D5562" s="30" t="s">
        <v>1867</v>
      </c>
      <c r="E5562" s="10">
        <v>4169465.4</v>
      </c>
      <c r="F5562" s="30" t="s">
        <v>1867</v>
      </c>
      <c r="G5562" s="10">
        <v>6548681.7000000002</v>
      </c>
      <c r="H5562" s="11" t="s">
        <v>1867</v>
      </c>
      <c r="I5562" s="11" t="s">
        <v>1867</v>
      </c>
      <c r="J5562" s="28">
        <v>5004875.4000000004</v>
      </c>
    </row>
    <row r="5563" spans="1:10" x14ac:dyDescent="0.25">
      <c r="A5563" s="20" t="s">
        <v>138</v>
      </c>
      <c r="B5563" s="17" t="s">
        <v>33</v>
      </c>
      <c r="C5563" s="19">
        <v>2013</v>
      </c>
      <c r="D5563" s="30" t="s">
        <v>1868</v>
      </c>
      <c r="E5563" s="10">
        <v>608154.80000000005</v>
      </c>
      <c r="F5563" s="10">
        <v>722542.7</v>
      </c>
      <c r="G5563" s="10">
        <v>500348.1</v>
      </c>
      <c r="H5563" s="11" t="s">
        <v>147</v>
      </c>
      <c r="I5563" s="28">
        <v>252488.6</v>
      </c>
      <c r="J5563" s="28">
        <f>246635.7-0.2</f>
        <v>246635.5</v>
      </c>
    </row>
    <row r="5564" spans="1:10" x14ac:dyDescent="0.25">
      <c r="A5564"/>
      <c r="B5564" s="17"/>
      <c r="C5564" s="19">
        <v>2014</v>
      </c>
      <c r="D5564" s="30" t="s">
        <v>1868</v>
      </c>
      <c r="E5564" s="10">
        <v>737565.8</v>
      </c>
      <c r="F5564" s="10">
        <v>491254.8</v>
      </c>
      <c r="G5564" s="10">
        <v>414007.7</v>
      </c>
      <c r="H5564" s="11" t="s">
        <v>147</v>
      </c>
      <c r="I5564" s="28">
        <v>250290.8</v>
      </c>
      <c r="J5564" s="28">
        <v>246856.2</v>
      </c>
    </row>
    <row r="5565" spans="1:10" x14ac:dyDescent="0.25">
      <c r="A5565"/>
      <c r="B5565" s="17"/>
      <c r="C5565" s="19">
        <v>2015</v>
      </c>
      <c r="D5565" s="30" t="s">
        <v>1868</v>
      </c>
      <c r="E5565" s="10">
        <v>778995.7</v>
      </c>
      <c r="F5565" s="10">
        <v>607803</v>
      </c>
      <c r="G5565" s="10">
        <v>547128.1</v>
      </c>
      <c r="H5565" s="11" t="s">
        <v>147</v>
      </c>
      <c r="I5565" s="28">
        <v>372083.7</v>
      </c>
      <c r="J5565" s="28">
        <v>371285.1</v>
      </c>
    </row>
    <row r="5566" spans="1:10" x14ac:dyDescent="0.25">
      <c r="A5566"/>
      <c r="B5566" s="17"/>
      <c r="C5566" s="19">
        <v>2016</v>
      </c>
      <c r="D5566" s="30" t="s">
        <v>1868</v>
      </c>
      <c r="E5566" s="10">
        <v>542751.69999999995</v>
      </c>
      <c r="F5566" s="10">
        <v>927117.2</v>
      </c>
      <c r="G5566" s="10">
        <v>821305.9</v>
      </c>
      <c r="H5566" s="11" t="s">
        <v>147</v>
      </c>
      <c r="I5566" s="28">
        <v>601018.5</v>
      </c>
      <c r="J5566" s="28">
        <v>591594</v>
      </c>
    </row>
    <row r="5567" spans="1:10" x14ac:dyDescent="0.25">
      <c r="A5567"/>
      <c r="B5567" s="17"/>
      <c r="C5567" s="19">
        <v>2017</v>
      </c>
      <c r="D5567" s="30" t="s">
        <v>1868</v>
      </c>
      <c r="E5567" s="10">
        <v>547842.1</v>
      </c>
      <c r="F5567" s="10">
        <v>1532370.9</v>
      </c>
      <c r="G5567" s="10">
        <v>1399340.5</v>
      </c>
      <c r="H5567" s="11" t="s">
        <v>147</v>
      </c>
      <c r="I5567" s="28">
        <v>1025419.5</v>
      </c>
      <c r="J5567" s="28">
        <v>1020315.8</v>
      </c>
    </row>
    <row r="5568" spans="1:10" x14ac:dyDescent="0.25">
      <c r="A5568"/>
      <c r="B5568" s="17"/>
      <c r="C5568" s="19">
        <v>2018</v>
      </c>
      <c r="D5568" s="30" t="s">
        <v>1868</v>
      </c>
      <c r="E5568" s="10">
        <v>604115</v>
      </c>
      <c r="F5568" s="10">
        <v>2275340.6</v>
      </c>
      <c r="G5568" s="10">
        <v>2102853.7999999998</v>
      </c>
      <c r="H5568" s="11" t="s">
        <v>147</v>
      </c>
      <c r="I5568" s="28">
        <v>1547015.6</v>
      </c>
      <c r="J5568" s="28">
        <v>1542227.8</v>
      </c>
    </row>
    <row r="5569" spans="1:10" x14ac:dyDescent="0.25">
      <c r="A5569" s="20" t="s">
        <v>138</v>
      </c>
      <c r="B5569" s="17" t="s">
        <v>1800</v>
      </c>
      <c r="C5569" s="19">
        <v>2013</v>
      </c>
      <c r="D5569" s="30" t="s">
        <v>1868</v>
      </c>
      <c r="E5569" s="10">
        <v>608154.80000000005</v>
      </c>
      <c r="F5569" s="10">
        <v>722542.7</v>
      </c>
      <c r="G5569" s="10">
        <v>500348.1</v>
      </c>
      <c r="H5569" s="11" t="s">
        <v>147</v>
      </c>
      <c r="I5569" s="28">
        <v>252488.6</v>
      </c>
      <c r="J5569" s="28">
        <f>246635.7-0.2</f>
        <v>246635.5</v>
      </c>
    </row>
    <row r="5570" spans="1:10" x14ac:dyDescent="0.25">
      <c r="A5570"/>
      <c r="B5570" s="17"/>
      <c r="C5570" s="19">
        <v>2014</v>
      </c>
      <c r="D5570" s="30" t="s">
        <v>1868</v>
      </c>
      <c r="E5570" s="10">
        <v>737565.8</v>
      </c>
      <c r="F5570" s="10">
        <v>491254.8</v>
      </c>
      <c r="G5570" s="10">
        <v>414007.7</v>
      </c>
      <c r="H5570" s="11" t="s">
        <v>147</v>
      </c>
      <c r="I5570" s="28">
        <v>250290.8</v>
      </c>
      <c r="J5570" s="28">
        <v>246856.2</v>
      </c>
    </row>
    <row r="5571" spans="1:10" x14ac:dyDescent="0.25">
      <c r="A5571"/>
      <c r="B5571" s="17"/>
      <c r="C5571" s="19">
        <v>2015</v>
      </c>
      <c r="D5571" s="30" t="s">
        <v>1868</v>
      </c>
      <c r="E5571" s="10">
        <v>778995.7</v>
      </c>
      <c r="F5571" s="10">
        <v>607803</v>
      </c>
      <c r="G5571" s="10">
        <v>547128.1</v>
      </c>
      <c r="H5571" s="11" t="s">
        <v>147</v>
      </c>
      <c r="I5571" s="28">
        <v>372083.7</v>
      </c>
      <c r="J5571" s="28">
        <v>371285.1</v>
      </c>
    </row>
    <row r="5572" spans="1:10" x14ac:dyDescent="0.25">
      <c r="A5572"/>
      <c r="B5572" s="17"/>
      <c r="C5572" s="19">
        <v>2016</v>
      </c>
      <c r="D5572" s="30" t="s">
        <v>1868</v>
      </c>
      <c r="E5572" s="10">
        <v>542751.69999999995</v>
      </c>
      <c r="F5572" s="10">
        <v>927117.2</v>
      </c>
      <c r="G5572" s="10">
        <v>821305.9</v>
      </c>
      <c r="H5572" s="11" t="s">
        <v>147</v>
      </c>
      <c r="I5572" s="28">
        <v>601018.5</v>
      </c>
      <c r="J5572" s="28">
        <v>591594</v>
      </c>
    </row>
    <row r="5573" spans="1:10" x14ac:dyDescent="0.25">
      <c r="A5573"/>
      <c r="B5573" s="17"/>
      <c r="C5573" s="19">
        <v>2017</v>
      </c>
      <c r="D5573" s="30" t="s">
        <v>1868</v>
      </c>
      <c r="E5573" s="10">
        <v>547842.1</v>
      </c>
      <c r="F5573" s="10">
        <v>1532370.9</v>
      </c>
      <c r="G5573" s="10">
        <v>1399340.5</v>
      </c>
      <c r="H5573" s="11" t="s">
        <v>147</v>
      </c>
      <c r="I5573" s="28">
        <v>1025419.5</v>
      </c>
      <c r="J5573" s="28">
        <v>1020315.8</v>
      </c>
    </row>
    <row r="5574" spans="1:10" x14ac:dyDescent="0.25">
      <c r="A5574"/>
      <c r="B5574" s="17"/>
      <c r="C5574" s="19">
        <v>2018</v>
      </c>
      <c r="D5574" s="30" t="s">
        <v>1868</v>
      </c>
      <c r="E5574" s="10">
        <v>604115</v>
      </c>
      <c r="F5574" s="10">
        <v>2275340.6</v>
      </c>
      <c r="G5574" s="10">
        <v>2102853.7999999998</v>
      </c>
      <c r="H5574" s="11" t="s">
        <v>147</v>
      </c>
      <c r="I5574" s="28">
        <v>1547015.6</v>
      </c>
      <c r="J5574" s="28">
        <v>1542227.8</v>
      </c>
    </row>
    <row r="5575" spans="1:10" x14ac:dyDescent="0.25">
      <c r="A5575" s="22" t="s">
        <v>1801</v>
      </c>
      <c r="B5575" s="17" t="s">
        <v>1802</v>
      </c>
      <c r="C5575" s="19">
        <v>2013</v>
      </c>
      <c r="D5575" s="30" t="s">
        <v>1868</v>
      </c>
      <c r="E5575" s="10">
        <v>526884.9</v>
      </c>
      <c r="F5575" s="10">
        <v>451992.7</v>
      </c>
      <c r="G5575" s="10">
        <v>300336.60000000003</v>
      </c>
      <c r="H5575" s="11" t="s">
        <v>147</v>
      </c>
      <c r="I5575" s="28">
        <v>123477.5</v>
      </c>
      <c r="J5575" s="28">
        <f>120023.1-8.7</f>
        <v>120014.40000000001</v>
      </c>
    </row>
    <row r="5576" spans="1:10" x14ac:dyDescent="0.25">
      <c r="A5576"/>
      <c r="B5576" s="17"/>
      <c r="C5576" s="19">
        <v>2014</v>
      </c>
      <c r="D5576" s="30" t="s">
        <v>1868</v>
      </c>
      <c r="E5576" s="10">
        <v>685181</v>
      </c>
      <c r="F5576" s="10">
        <v>207792.60000000003</v>
      </c>
      <c r="G5576" s="10">
        <v>175754.2</v>
      </c>
      <c r="H5576" s="11" t="s">
        <v>147</v>
      </c>
      <c r="I5576" s="28">
        <v>98476.3</v>
      </c>
      <c r="J5576" s="28">
        <v>96110.5</v>
      </c>
    </row>
    <row r="5577" spans="1:10" x14ac:dyDescent="0.25">
      <c r="A5577"/>
      <c r="B5577" s="17"/>
      <c r="C5577" s="19">
        <v>2015</v>
      </c>
      <c r="D5577" s="30" t="s">
        <v>1868</v>
      </c>
      <c r="E5577" s="10">
        <v>691903.3</v>
      </c>
      <c r="F5577" s="10">
        <v>222929</v>
      </c>
      <c r="G5577" s="10">
        <v>201358.40000000002</v>
      </c>
      <c r="H5577" s="11" t="s">
        <v>147</v>
      </c>
      <c r="I5577" s="28">
        <v>122453.3</v>
      </c>
      <c r="J5577" s="28">
        <v>121654.70000000001</v>
      </c>
    </row>
    <row r="5578" spans="1:10" x14ac:dyDescent="0.25">
      <c r="A5578"/>
      <c r="B5578" s="17"/>
      <c r="C5578" s="19">
        <v>2016</v>
      </c>
      <c r="D5578" s="30" t="s">
        <v>1868</v>
      </c>
      <c r="E5578" s="10">
        <v>438055.3</v>
      </c>
      <c r="F5578" s="10">
        <v>374852.9</v>
      </c>
      <c r="G5578" s="10">
        <v>337116.69999999995</v>
      </c>
      <c r="H5578" s="11" t="s">
        <v>147</v>
      </c>
      <c r="I5578" s="28">
        <v>210618.9</v>
      </c>
      <c r="J5578" s="28">
        <f>201958.3-0.4</f>
        <v>201957.9</v>
      </c>
    </row>
    <row r="5579" spans="1:10" x14ac:dyDescent="0.25">
      <c r="A5579"/>
      <c r="B5579" s="17"/>
      <c r="C5579" s="19">
        <v>2017</v>
      </c>
      <c r="D5579" s="30" t="s">
        <v>1868</v>
      </c>
      <c r="E5579" s="10">
        <v>426665</v>
      </c>
      <c r="F5579" s="10">
        <v>563312.30000000005</v>
      </c>
      <c r="G5579" s="10">
        <v>540039.9</v>
      </c>
      <c r="H5579" s="11" t="s">
        <v>147</v>
      </c>
      <c r="I5579" s="28">
        <v>369181.7</v>
      </c>
      <c r="J5579" s="28">
        <v>364356.5</v>
      </c>
    </row>
    <row r="5580" spans="1:10" x14ac:dyDescent="0.25">
      <c r="A5580"/>
      <c r="B5580" s="17"/>
      <c r="C5580" s="19">
        <v>2018</v>
      </c>
      <c r="D5580" s="30" t="s">
        <v>1868</v>
      </c>
      <c r="E5580" s="10">
        <v>420677.1</v>
      </c>
      <c r="F5580" s="10">
        <v>871953.60000000009</v>
      </c>
      <c r="G5580" s="10">
        <v>830264.5</v>
      </c>
      <c r="H5580" s="11" t="s">
        <v>147</v>
      </c>
      <c r="I5580" s="28">
        <v>540299.4</v>
      </c>
      <c r="J5580" s="28">
        <v>536981</v>
      </c>
    </row>
    <row r="5581" spans="1:10" x14ac:dyDescent="0.25">
      <c r="A5581" s="22" t="s">
        <v>1803</v>
      </c>
      <c r="B5581" s="17" t="s">
        <v>1804</v>
      </c>
      <c r="C5581" s="19">
        <v>2013</v>
      </c>
      <c r="D5581" s="30" t="s">
        <v>1868</v>
      </c>
      <c r="E5581" s="10">
        <v>4499.8</v>
      </c>
      <c r="F5581" s="10">
        <v>165765.20000000001</v>
      </c>
      <c r="G5581" s="10">
        <v>98480.7</v>
      </c>
      <c r="H5581" s="11" t="s">
        <v>147</v>
      </c>
      <c r="I5581" s="28">
        <v>54819</v>
      </c>
      <c r="J5581" s="28">
        <v>52429</v>
      </c>
    </row>
    <row r="5582" spans="1:10" x14ac:dyDescent="0.25">
      <c r="A5582"/>
      <c r="B5582" s="17"/>
      <c r="C5582" s="19">
        <v>2014</v>
      </c>
      <c r="D5582" s="30" t="s">
        <v>1868</v>
      </c>
      <c r="E5582" s="29" t="s">
        <v>1867</v>
      </c>
      <c r="F5582" s="10">
        <v>172996</v>
      </c>
      <c r="G5582" s="10">
        <v>135499.20000000001</v>
      </c>
      <c r="H5582" s="11" t="s">
        <v>147</v>
      </c>
      <c r="I5582" s="29" t="s">
        <v>1867</v>
      </c>
      <c r="J5582" s="28">
        <v>53594.400000000001</v>
      </c>
    </row>
    <row r="5583" spans="1:10" x14ac:dyDescent="0.25">
      <c r="A5583"/>
      <c r="B5583" s="17"/>
      <c r="C5583" s="19">
        <v>2015</v>
      </c>
      <c r="D5583" s="30" t="s">
        <v>1868</v>
      </c>
      <c r="E5583" s="33" t="s">
        <v>1867</v>
      </c>
      <c r="F5583" s="10">
        <v>220316.9</v>
      </c>
      <c r="G5583" s="10">
        <v>182190</v>
      </c>
      <c r="H5583" s="11" t="s">
        <v>147</v>
      </c>
      <c r="I5583" s="33" t="s">
        <v>1867</v>
      </c>
      <c r="J5583" s="28">
        <v>107731.9</v>
      </c>
    </row>
    <row r="5584" spans="1:10" x14ac:dyDescent="0.25">
      <c r="A5584"/>
      <c r="B5584" s="17"/>
      <c r="C5584" s="19">
        <v>2016</v>
      </c>
      <c r="D5584" s="30" t="s">
        <v>1868</v>
      </c>
      <c r="E5584" s="10">
        <v>7923.9000000000005</v>
      </c>
      <c r="F5584" s="10">
        <v>294963.90000000002</v>
      </c>
      <c r="G5584" s="10">
        <v>233684.2</v>
      </c>
      <c r="H5584" s="11" t="s">
        <v>147</v>
      </c>
      <c r="I5584" s="33" t="s">
        <v>1867</v>
      </c>
      <c r="J5584" s="28">
        <v>149714.1</v>
      </c>
    </row>
    <row r="5585" spans="1:10" x14ac:dyDescent="0.25">
      <c r="A5585"/>
      <c r="B5585" s="17"/>
      <c r="C5585" s="19">
        <v>2017</v>
      </c>
      <c r="D5585" s="30" t="s">
        <v>1868</v>
      </c>
      <c r="E5585" s="33" t="s">
        <v>1867</v>
      </c>
      <c r="F5585" s="10">
        <v>575876.60000000009</v>
      </c>
      <c r="G5585" s="10">
        <v>471423.10000000003</v>
      </c>
      <c r="H5585" s="11" t="s">
        <v>147</v>
      </c>
      <c r="I5585" s="33" t="s">
        <v>1867</v>
      </c>
      <c r="J5585" s="28">
        <v>278321.90000000002</v>
      </c>
    </row>
    <row r="5586" spans="1:10" x14ac:dyDescent="0.25">
      <c r="A5586"/>
      <c r="B5586" s="17"/>
      <c r="C5586" s="19">
        <v>2018</v>
      </c>
      <c r="D5586" s="30" t="s">
        <v>1868</v>
      </c>
      <c r="E5586" s="30" t="s">
        <v>1867</v>
      </c>
      <c r="F5586" s="10">
        <v>723697.60000000009</v>
      </c>
      <c r="G5586" s="10">
        <v>601848</v>
      </c>
      <c r="H5586" s="11" t="s">
        <v>147</v>
      </c>
      <c r="I5586" s="30" t="s">
        <v>1867</v>
      </c>
      <c r="J5586" s="30" t="s">
        <v>1867</v>
      </c>
    </row>
    <row r="5587" spans="1:10" x14ac:dyDescent="0.25">
      <c r="A5587" s="22" t="s">
        <v>1805</v>
      </c>
      <c r="B5587" s="17" t="s">
        <v>1806</v>
      </c>
      <c r="C5587" s="19">
        <v>2013</v>
      </c>
      <c r="D5587" s="30" t="s">
        <v>1868</v>
      </c>
      <c r="E5587" s="30" t="s">
        <v>1868</v>
      </c>
      <c r="F5587" s="10">
        <v>81776.200000000012</v>
      </c>
      <c r="G5587" s="10">
        <v>81497.700000000012</v>
      </c>
      <c r="H5587" s="11" t="s">
        <v>147</v>
      </c>
      <c r="I5587" s="28">
        <v>73017.600000000006</v>
      </c>
      <c r="J5587" s="28">
        <v>73017.600000000006</v>
      </c>
    </row>
    <row r="5588" spans="1:10" x14ac:dyDescent="0.25">
      <c r="A5588"/>
      <c r="B5588" s="17"/>
      <c r="C5588" s="19">
        <v>2014</v>
      </c>
      <c r="D5588" s="30" t="s">
        <v>1868</v>
      </c>
      <c r="E5588" s="30" t="s">
        <v>1868</v>
      </c>
      <c r="F5588" s="10">
        <v>99837.4</v>
      </c>
      <c r="G5588" s="10">
        <v>99549</v>
      </c>
      <c r="H5588" s="11" t="s">
        <v>147</v>
      </c>
      <c r="I5588" s="28">
        <v>96464.2</v>
      </c>
      <c r="J5588" s="28">
        <v>96464.2</v>
      </c>
    </row>
    <row r="5589" spans="1:10" x14ac:dyDescent="0.25">
      <c r="A5589"/>
      <c r="B5589" s="17"/>
      <c r="C5589" s="19">
        <v>2015</v>
      </c>
      <c r="D5589" s="30" t="s">
        <v>1868</v>
      </c>
      <c r="E5589" s="30" t="s">
        <v>1868</v>
      </c>
      <c r="F5589" s="10">
        <v>142856.4</v>
      </c>
      <c r="G5589" s="10">
        <v>142856.4</v>
      </c>
      <c r="H5589" s="11" t="s">
        <v>147</v>
      </c>
      <c r="I5589" s="28">
        <v>140026.79999999999</v>
      </c>
      <c r="J5589" s="28">
        <v>140026.79999999999</v>
      </c>
    </row>
    <row r="5590" spans="1:10" x14ac:dyDescent="0.25">
      <c r="A5590"/>
      <c r="B5590" s="17"/>
      <c r="C5590" s="19">
        <v>2016</v>
      </c>
      <c r="D5590" s="30" t="s">
        <v>1868</v>
      </c>
      <c r="E5590" s="30" t="s">
        <v>1868</v>
      </c>
      <c r="F5590" s="10">
        <v>238469.5</v>
      </c>
      <c r="G5590" s="10">
        <v>237706</v>
      </c>
      <c r="H5590" s="11" t="s">
        <v>147</v>
      </c>
      <c r="I5590" s="28">
        <v>234905.2</v>
      </c>
      <c r="J5590" s="28">
        <v>234141.7</v>
      </c>
    </row>
    <row r="5591" spans="1:10" x14ac:dyDescent="0.25">
      <c r="A5591"/>
      <c r="B5591" s="17"/>
      <c r="C5591" s="19">
        <v>2017</v>
      </c>
      <c r="D5591" s="30" t="s">
        <v>1868</v>
      </c>
      <c r="E5591" s="30" t="s">
        <v>1868</v>
      </c>
      <c r="F5591" s="10">
        <v>367513.5</v>
      </c>
      <c r="G5591" s="10">
        <v>366477.8</v>
      </c>
      <c r="H5591" s="11" t="s">
        <v>147</v>
      </c>
      <c r="I5591" s="28">
        <v>362308.5</v>
      </c>
      <c r="J5591" s="28">
        <v>362308.5</v>
      </c>
    </row>
    <row r="5592" spans="1:10" x14ac:dyDescent="0.25">
      <c r="A5592"/>
      <c r="B5592" s="17"/>
      <c r="C5592" s="19">
        <v>2018</v>
      </c>
      <c r="D5592" s="30" t="s">
        <v>1868</v>
      </c>
      <c r="E5592" s="30" t="s">
        <v>1868</v>
      </c>
      <c r="F5592" s="10">
        <v>612562.1</v>
      </c>
      <c r="G5592" s="10">
        <v>611092.69999999995</v>
      </c>
      <c r="H5592" s="11" t="s">
        <v>147</v>
      </c>
      <c r="I5592" s="28">
        <v>607642.1</v>
      </c>
      <c r="J5592" s="28">
        <v>606172.69999999995</v>
      </c>
    </row>
    <row r="5593" spans="1:10" x14ac:dyDescent="0.25">
      <c r="A5593" s="22" t="s">
        <v>1807</v>
      </c>
      <c r="B5593" s="17" t="s">
        <v>1808</v>
      </c>
      <c r="C5593" s="19">
        <v>2013</v>
      </c>
      <c r="D5593" s="30" t="s">
        <v>1868</v>
      </c>
      <c r="E5593" s="10">
        <v>76770.100000000006</v>
      </c>
      <c r="F5593" s="10">
        <v>23008.6</v>
      </c>
      <c r="G5593" s="10">
        <v>20033.099999999999</v>
      </c>
      <c r="H5593" s="11" t="s">
        <v>147</v>
      </c>
      <c r="I5593" s="28">
        <v>1174.5</v>
      </c>
      <c r="J5593" s="28">
        <v>1174.5</v>
      </c>
    </row>
    <row r="5594" spans="1:10" x14ac:dyDescent="0.25">
      <c r="A5594"/>
      <c r="B5594" s="17"/>
      <c r="C5594" s="19">
        <v>2014</v>
      </c>
      <c r="D5594" s="30" t="s">
        <v>1868</v>
      </c>
      <c r="E5594" s="29" t="s">
        <v>1867</v>
      </c>
      <c r="F5594" s="10">
        <v>10628.800000000001</v>
      </c>
      <c r="G5594" s="10">
        <v>3205.2999999999997</v>
      </c>
      <c r="H5594" s="11" t="s">
        <v>147</v>
      </c>
      <c r="I5594" s="29" t="s">
        <v>1867</v>
      </c>
      <c r="J5594" s="28">
        <v>687.1</v>
      </c>
    </row>
    <row r="5595" spans="1:10" x14ac:dyDescent="0.25">
      <c r="A5595"/>
      <c r="B5595" s="17"/>
      <c r="C5595" s="19">
        <v>2015</v>
      </c>
      <c r="D5595" s="30" t="s">
        <v>1868</v>
      </c>
      <c r="E5595" s="33" t="s">
        <v>1867</v>
      </c>
      <c r="F5595" s="10">
        <v>21700.7</v>
      </c>
      <c r="G5595" s="10">
        <v>20723.3</v>
      </c>
      <c r="H5595" s="11" t="s">
        <v>147</v>
      </c>
      <c r="I5595" s="33" t="s">
        <v>1867</v>
      </c>
      <c r="J5595" s="28">
        <v>1871.7</v>
      </c>
    </row>
    <row r="5596" spans="1:10" x14ac:dyDescent="0.25">
      <c r="A5596"/>
      <c r="B5596" s="17"/>
      <c r="C5596" s="19">
        <v>2016</v>
      </c>
      <c r="D5596" s="30" t="s">
        <v>1868</v>
      </c>
      <c r="E5596" s="10">
        <v>96772.5</v>
      </c>
      <c r="F5596" s="10">
        <v>18830.899999999998</v>
      </c>
      <c r="G5596" s="10">
        <v>12799</v>
      </c>
      <c r="H5596" s="11" t="s">
        <v>147</v>
      </c>
      <c r="I5596" s="33" t="s">
        <v>1867</v>
      </c>
      <c r="J5596" s="28">
        <v>5780.3</v>
      </c>
    </row>
    <row r="5597" spans="1:10" x14ac:dyDescent="0.25">
      <c r="A5597"/>
      <c r="B5597" s="17"/>
      <c r="C5597" s="19">
        <v>2017</v>
      </c>
      <c r="D5597" s="30" t="s">
        <v>1868</v>
      </c>
      <c r="E5597" s="33" t="s">
        <v>1867</v>
      </c>
      <c r="F5597" s="10">
        <v>25668.5</v>
      </c>
      <c r="G5597" s="10">
        <v>21399.7</v>
      </c>
      <c r="H5597" s="11" t="s">
        <v>147</v>
      </c>
      <c r="I5597" s="33" t="s">
        <v>1867</v>
      </c>
      <c r="J5597" s="28">
        <v>15328.9</v>
      </c>
    </row>
    <row r="5598" spans="1:10" x14ac:dyDescent="0.25">
      <c r="A5598"/>
      <c r="B5598" s="17"/>
      <c r="C5598" s="19">
        <v>2018</v>
      </c>
      <c r="D5598" s="30" t="s">
        <v>1868</v>
      </c>
      <c r="E5598" s="30" t="s">
        <v>1867</v>
      </c>
      <c r="F5598" s="10">
        <v>67127.3</v>
      </c>
      <c r="G5598" s="10">
        <v>59648.6</v>
      </c>
      <c r="H5598" s="11" t="s">
        <v>147</v>
      </c>
      <c r="I5598" s="30" t="s">
        <v>1867</v>
      </c>
      <c r="J5598" s="30" t="s">
        <v>1867</v>
      </c>
    </row>
    <row r="5599" spans="1:10" x14ac:dyDescent="0.25">
      <c r="A5599" s="20" t="s">
        <v>139</v>
      </c>
      <c r="B5599" s="17" t="s">
        <v>34</v>
      </c>
      <c r="C5599" s="19">
        <v>2013</v>
      </c>
      <c r="D5599" s="30" t="s">
        <v>1868</v>
      </c>
      <c r="E5599" s="34" t="s">
        <v>1867</v>
      </c>
      <c r="F5599" s="10">
        <v>102472.4</v>
      </c>
      <c r="G5599" s="10">
        <v>37124</v>
      </c>
      <c r="H5599" s="11" t="s">
        <v>147</v>
      </c>
      <c r="I5599" s="28">
        <v>18191.3</v>
      </c>
      <c r="J5599" s="28">
        <v>17363.5</v>
      </c>
    </row>
    <row r="5600" spans="1:10" x14ac:dyDescent="0.25">
      <c r="A5600"/>
      <c r="B5600" s="17"/>
      <c r="C5600" s="19">
        <v>2014</v>
      </c>
      <c r="D5600" s="30" t="s">
        <v>1868</v>
      </c>
      <c r="E5600" s="29" t="s">
        <v>1867</v>
      </c>
      <c r="F5600" s="10">
        <v>63417</v>
      </c>
      <c r="G5600" s="10">
        <v>31056.1</v>
      </c>
      <c r="H5600" s="11" t="s">
        <v>147</v>
      </c>
      <c r="I5600" s="29" t="s">
        <v>1867</v>
      </c>
      <c r="J5600" s="28">
        <v>16833.8</v>
      </c>
    </row>
    <row r="5601" spans="1:10" x14ac:dyDescent="0.25">
      <c r="A5601"/>
      <c r="B5601" s="17"/>
      <c r="C5601" s="19">
        <v>2015</v>
      </c>
      <c r="D5601" s="30" t="s">
        <v>1868</v>
      </c>
      <c r="E5601" s="33" t="s">
        <v>1867</v>
      </c>
      <c r="F5601" s="10">
        <v>102663.40000000001</v>
      </c>
      <c r="G5601" s="10">
        <v>52519.3</v>
      </c>
      <c r="H5601" s="11" t="s">
        <v>147</v>
      </c>
      <c r="I5601" s="33" t="s">
        <v>1867</v>
      </c>
      <c r="J5601" s="28">
        <v>28687.8</v>
      </c>
    </row>
    <row r="5602" spans="1:10" x14ac:dyDescent="0.25">
      <c r="A5602"/>
      <c r="B5602" s="17"/>
      <c r="C5602" s="19">
        <v>2016</v>
      </c>
      <c r="D5602" s="30" t="s">
        <v>1868</v>
      </c>
      <c r="E5602" s="10">
        <v>20733.900000000001</v>
      </c>
      <c r="F5602" s="10">
        <v>151856.09999999998</v>
      </c>
      <c r="G5602" s="10">
        <v>95346.2</v>
      </c>
      <c r="H5602" s="11" t="s">
        <v>147</v>
      </c>
      <c r="I5602" s="33" t="s">
        <v>1867</v>
      </c>
      <c r="J5602" s="28">
        <v>42592.7</v>
      </c>
    </row>
    <row r="5603" spans="1:10" x14ac:dyDescent="0.25">
      <c r="A5603"/>
      <c r="B5603" s="17"/>
      <c r="C5603" s="19">
        <v>2017</v>
      </c>
      <c r="D5603" s="30" t="s">
        <v>1868</v>
      </c>
      <c r="E5603" s="33" t="s">
        <v>1867</v>
      </c>
      <c r="F5603" s="10">
        <v>251427.5</v>
      </c>
      <c r="G5603" s="10">
        <v>116440.29999999999</v>
      </c>
      <c r="H5603" s="11" t="s">
        <v>147</v>
      </c>
      <c r="I5603" s="33" t="s">
        <v>1867</v>
      </c>
      <c r="J5603" s="28">
        <v>50251.9</v>
      </c>
    </row>
    <row r="5604" spans="1:10" x14ac:dyDescent="0.25">
      <c r="A5604"/>
      <c r="B5604" s="17"/>
      <c r="C5604" s="19">
        <v>2018</v>
      </c>
      <c r="D5604" s="30" t="s">
        <v>1868</v>
      </c>
      <c r="E5604" s="30" t="s">
        <v>1867</v>
      </c>
      <c r="F5604" s="30" t="s">
        <v>1867</v>
      </c>
      <c r="G5604" s="10">
        <v>119299.6</v>
      </c>
      <c r="H5604" s="11" t="s">
        <v>147</v>
      </c>
      <c r="I5604" s="33" t="s">
        <v>1867</v>
      </c>
      <c r="J5604" s="28">
        <v>60794.1</v>
      </c>
    </row>
    <row r="5605" spans="1:10" x14ac:dyDescent="0.25">
      <c r="A5605" s="20" t="s">
        <v>139</v>
      </c>
      <c r="B5605" s="17" t="s">
        <v>1809</v>
      </c>
      <c r="C5605" s="19">
        <v>2013</v>
      </c>
      <c r="D5605" s="30" t="s">
        <v>1868</v>
      </c>
      <c r="E5605" s="34" t="s">
        <v>1867</v>
      </c>
      <c r="F5605" s="10">
        <v>102472.4</v>
      </c>
      <c r="G5605" s="10">
        <v>37124</v>
      </c>
      <c r="H5605" s="11" t="s">
        <v>147</v>
      </c>
      <c r="I5605" s="28">
        <v>18191.3</v>
      </c>
      <c r="J5605" s="28">
        <v>17363.5</v>
      </c>
    </row>
    <row r="5606" spans="1:10" x14ac:dyDescent="0.25">
      <c r="A5606"/>
      <c r="B5606" s="17"/>
      <c r="C5606" s="19">
        <v>2014</v>
      </c>
      <c r="D5606" s="30" t="s">
        <v>1868</v>
      </c>
      <c r="E5606" s="29" t="s">
        <v>1867</v>
      </c>
      <c r="F5606" s="10">
        <v>63417</v>
      </c>
      <c r="G5606" s="10">
        <v>31056.1</v>
      </c>
      <c r="H5606" s="11" t="s">
        <v>147</v>
      </c>
      <c r="I5606" s="29" t="s">
        <v>1867</v>
      </c>
      <c r="J5606" s="28">
        <v>16833.8</v>
      </c>
    </row>
    <row r="5607" spans="1:10" x14ac:dyDescent="0.25">
      <c r="A5607"/>
      <c r="B5607" s="17"/>
      <c r="C5607" s="19">
        <v>2015</v>
      </c>
      <c r="D5607" s="30" t="s">
        <v>1868</v>
      </c>
      <c r="E5607" s="33" t="s">
        <v>1867</v>
      </c>
      <c r="F5607" s="10">
        <v>102663.40000000001</v>
      </c>
      <c r="G5607" s="10">
        <v>52519.3</v>
      </c>
      <c r="H5607" s="11" t="s">
        <v>147</v>
      </c>
      <c r="I5607" s="33" t="s">
        <v>1867</v>
      </c>
      <c r="J5607" s="28">
        <v>28687.8</v>
      </c>
    </row>
    <row r="5608" spans="1:10" x14ac:dyDescent="0.25">
      <c r="A5608"/>
      <c r="B5608" s="17"/>
      <c r="C5608" s="19">
        <v>2016</v>
      </c>
      <c r="D5608" s="30" t="s">
        <v>1868</v>
      </c>
      <c r="E5608" s="10">
        <v>20733.900000000001</v>
      </c>
      <c r="F5608" s="10">
        <v>151856.09999999998</v>
      </c>
      <c r="G5608" s="10">
        <v>95346.2</v>
      </c>
      <c r="H5608" s="11" t="s">
        <v>147</v>
      </c>
      <c r="I5608" s="33" t="s">
        <v>1867</v>
      </c>
      <c r="J5608" s="28">
        <v>42592.7</v>
      </c>
    </row>
    <row r="5609" spans="1:10" x14ac:dyDescent="0.25">
      <c r="A5609"/>
      <c r="B5609" s="17"/>
      <c r="C5609" s="19">
        <v>2017</v>
      </c>
      <c r="D5609" s="30" t="s">
        <v>1868</v>
      </c>
      <c r="E5609" s="33" t="s">
        <v>1867</v>
      </c>
      <c r="F5609" s="10">
        <v>251427.5</v>
      </c>
      <c r="G5609" s="10">
        <v>116440.29999999999</v>
      </c>
      <c r="H5609" s="11" t="s">
        <v>147</v>
      </c>
      <c r="I5609" s="33" t="s">
        <v>1867</v>
      </c>
      <c r="J5609" s="28">
        <v>50251.9</v>
      </c>
    </row>
    <row r="5610" spans="1:10" x14ac:dyDescent="0.25">
      <c r="A5610"/>
      <c r="B5610" s="17"/>
      <c r="C5610" s="19">
        <v>2018</v>
      </c>
      <c r="D5610" s="30" t="s">
        <v>1868</v>
      </c>
      <c r="E5610" s="30" t="s">
        <v>1867</v>
      </c>
      <c r="F5610" s="30" t="s">
        <v>1867</v>
      </c>
      <c r="G5610" s="10">
        <v>119299.6</v>
      </c>
      <c r="H5610" s="11" t="s">
        <v>147</v>
      </c>
      <c r="I5610" s="33" t="s">
        <v>1867</v>
      </c>
      <c r="J5610" s="28">
        <v>60794.1</v>
      </c>
    </row>
    <row r="5611" spans="1:10" x14ac:dyDescent="0.25">
      <c r="A5611" s="22" t="s">
        <v>1810</v>
      </c>
      <c r="B5611" s="17" t="s">
        <v>1811</v>
      </c>
      <c r="C5611" s="19">
        <v>2013</v>
      </c>
      <c r="D5611" s="30" t="s">
        <v>1868</v>
      </c>
      <c r="E5611" s="30" t="s">
        <v>1868</v>
      </c>
      <c r="F5611" s="10">
        <v>39824.199999999997</v>
      </c>
      <c r="G5611" s="10">
        <v>26365.8</v>
      </c>
      <c r="H5611" s="11" t="s">
        <v>147</v>
      </c>
      <c r="I5611" s="28">
        <v>11070.9</v>
      </c>
      <c r="J5611" s="28">
        <v>11070.9</v>
      </c>
    </row>
    <row r="5612" spans="1:10" x14ac:dyDescent="0.25">
      <c r="A5612"/>
      <c r="B5612" s="17"/>
      <c r="C5612" s="19">
        <v>2014</v>
      </c>
      <c r="D5612" s="30" t="s">
        <v>1868</v>
      </c>
      <c r="E5612" s="30" t="s">
        <v>1868</v>
      </c>
      <c r="F5612" s="10">
        <v>39341.899999999994</v>
      </c>
      <c r="G5612" s="10">
        <v>20615.599999999999</v>
      </c>
      <c r="H5612" s="11" t="s">
        <v>147</v>
      </c>
      <c r="I5612" s="28">
        <v>10996.7</v>
      </c>
      <c r="J5612" s="28">
        <v>10996.7</v>
      </c>
    </row>
    <row r="5613" spans="1:10" x14ac:dyDescent="0.25">
      <c r="A5613"/>
      <c r="B5613" s="17"/>
      <c r="C5613" s="19">
        <v>2015</v>
      </c>
      <c r="D5613" s="30" t="s">
        <v>1868</v>
      </c>
      <c r="E5613" s="33" t="s">
        <v>1867</v>
      </c>
      <c r="F5613" s="10">
        <v>60332</v>
      </c>
      <c r="G5613" s="10">
        <v>34060</v>
      </c>
      <c r="H5613" s="11" t="s">
        <v>147</v>
      </c>
      <c r="I5613" s="33" t="s">
        <v>1867</v>
      </c>
      <c r="J5613" s="28">
        <v>20915.7</v>
      </c>
    </row>
    <row r="5614" spans="1:10" x14ac:dyDescent="0.25">
      <c r="A5614"/>
      <c r="B5614" s="17"/>
      <c r="C5614" s="19">
        <v>2016</v>
      </c>
      <c r="D5614" s="30" t="s">
        <v>1868</v>
      </c>
      <c r="E5614" s="30" t="s">
        <v>1868</v>
      </c>
      <c r="F5614" s="10">
        <v>74159.200000000012</v>
      </c>
      <c r="G5614" s="10">
        <v>48122</v>
      </c>
      <c r="H5614" s="11" t="s">
        <v>147</v>
      </c>
      <c r="I5614" s="28">
        <v>24792.1</v>
      </c>
      <c r="J5614" s="28">
        <v>24792.1</v>
      </c>
    </row>
    <row r="5615" spans="1:10" x14ac:dyDescent="0.25">
      <c r="A5615"/>
      <c r="B5615" s="17"/>
      <c r="C5615" s="19">
        <v>2017</v>
      </c>
      <c r="D5615" s="30" t="s">
        <v>1868</v>
      </c>
      <c r="E5615" s="30" t="s">
        <v>1868</v>
      </c>
      <c r="F5615" s="10">
        <v>143039.6</v>
      </c>
      <c r="G5615" s="10">
        <v>58522</v>
      </c>
      <c r="H5615" s="11" t="s">
        <v>147</v>
      </c>
      <c r="I5615" s="28">
        <v>27761.5</v>
      </c>
      <c r="J5615" s="28">
        <v>27761.5</v>
      </c>
    </row>
    <row r="5616" spans="1:10" x14ac:dyDescent="0.25">
      <c r="A5616"/>
      <c r="B5616" s="17"/>
      <c r="C5616" s="19">
        <v>2018</v>
      </c>
      <c r="D5616" s="30" t="s">
        <v>1868</v>
      </c>
      <c r="E5616" s="30" t="s">
        <v>1868</v>
      </c>
      <c r="F5616" s="10">
        <v>189130.5</v>
      </c>
      <c r="G5616" s="10">
        <v>69504.399999999994</v>
      </c>
      <c r="H5616" s="11" t="s">
        <v>147</v>
      </c>
      <c r="I5616" s="28">
        <v>33481.9</v>
      </c>
      <c r="J5616" s="28">
        <v>33481.9</v>
      </c>
    </row>
    <row r="5617" spans="1:10" x14ac:dyDescent="0.25">
      <c r="A5617" s="22" t="s">
        <v>1812</v>
      </c>
      <c r="B5617" s="17" t="s">
        <v>1813</v>
      </c>
      <c r="C5617" s="19">
        <v>2013</v>
      </c>
      <c r="D5617" s="30" t="s">
        <v>1868</v>
      </c>
      <c r="E5617" s="34" t="s">
        <v>1867</v>
      </c>
      <c r="F5617" s="10">
        <v>29762.300000000003</v>
      </c>
      <c r="G5617" s="10">
        <v>5124.2999999999993</v>
      </c>
      <c r="H5617" s="11" t="s">
        <v>147</v>
      </c>
      <c r="I5617" s="28">
        <v>1632.9</v>
      </c>
      <c r="J5617" s="28">
        <v>1632.9</v>
      </c>
    </row>
    <row r="5618" spans="1:10" x14ac:dyDescent="0.25">
      <c r="A5618"/>
      <c r="B5618" s="17"/>
      <c r="C5618" s="19">
        <v>2014</v>
      </c>
      <c r="D5618" s="30" t="s">
        <v>1868</v>
      </c>
      <c r="E5618" s="29" t="s">
        <v>1867</v>
      </c>
      <c r="F5618" s="10">
        <v>16130.300000000001</v>
      </c>
      <c r="G5618" s="10">
        <v>4300.7</v>
      </c>
      <c r="H5618" s="11" t="s">
        <v>147</v>
      </c>
      <c r="I5618" s="29" t="s">
        <v>1867</v>
      </c>
      <c r="J5618" s="28">
        <v>1231.5999999999999</v>
      </c>
    </row>
    <row r="5619" spans="1:10" x14ac:dyDescent="0.25">
      <c r="A5619"/>
      <c r="B5619" s="17"/>
      <c r="C5619" s="19">
        <v>2015</v>
      </c>
      <c r="D5619" s="30" t="s">
        <v>1868</v>
      </c>
      <c r="E5619" s="33" t="s">
        <v>1867</v>
      </c>
      <c r="F5619" s="10">
        <v>30553.200000000001</v>
      </c>
      <c r="G5619" s="10">
        <v>8627.5</v>
      </c>
      <c r="H5619" s="11" t="s">
        <v>147</v>
      </c>
      <c r="I5619" s="33" t="s">
        <v>1867</v>
      </c>
      <c r="J5619" s="28">
        <v>2061.3000000000002</v>
      </c>
    </row>
    <row r="5620" spans="1:10" x14ac:dyDescent="0.25">
      <c r="A5620"/>
      <c r="B5620" s="17"/>
      <c r="C5620" s="19">
        <v>2016</v>
      </c>
      <c r="D5620" s="30" t="s">
        <v>1868</v>
      </c>
      <c r="E5620" s="10">
        <v>20733.900000000001</v>
      </c>
      <c r="F5620" s="10">
        <v>30006.299999999996</v>
      </c>
      <c r="G5620" s="10">
        <v>8514.7000000000007</v>
      </c>
      <c r="H5620" s="11" t="s">
        <v>147</v>
      </c>
      <c r="I5620" s="33" t="s">
        <v>1867</v>
      </c>
      <c r="J5620" s="28">
        <v>2979.6</v>
      </c>
    </row>
    <row r="5621" spans="1:10" x14ac:dyDescent="0.25">
      <c r="A5621"/>
      <c r="B5621" s="17"/>
      <c r="C5621" s="19">
        <v>2017</v>
      </c>
      <c r="D5621" s="30" t="s">
        <v>1868</v>
      </c>
      <c r="E5621" s="33" t="s">
        <v>1867</v>
      </c>
      <c r="F5621" s="10">
        <v>42646.8</v>
      </c>
      <c r="G5621" s="10">
        <v>14197.2</v>
      </c>
      <c r="H5621" s="11" t="s">
        <v>147</v>
      </c>
      <c r="I5621" s="33" t="s">
        <v>1867</v>
      </c>
      <c r="J5621" s="28">
        <v>4748.5</v>
      </c>
    </row>
    <row r="5622" spans="1:10" x14ac:dyDescent="0.25">
      <c r="A5622"/>
      <c r="B5622" s="17"/>
      <c r="C5622" s="19">
        <v>2018</v>
      </c>
      <c r="D5622" s="30" t="s">
        <v>1868</v>
      </c>
      <c r="E5622" s="30" t="s">
        <v>1867</v>
      </c>
      <c r="F5622" s="30" t="s">
        <v>1867</v>
      </c>
      <c r="G5622" s="10">
        <v>9614.5999999999985</v>
      </c>
      <c r="H5622" s="11" t="s">
        <v>147</v>
      </c>
      <c r="I5622" s="33" t="s">
        <v>1867</v>
      </c>
      <c r="J5622" s="28">
        <v>5879.4</v>
      </c>
    </row>
    <row r="5623" spans="1:10" x14ac:dyDescent="0.25">
      <c r="A5623" s="22" t="s">
        <v>1814</v>
      </c>
      <c r="B5623" s="17" t="s">
        <v>1815</v>
      </c>
      <c r="C5623" s="19">
        <v>2013</v>
      </c>
      <c r="D5623" s="30" t="s">
        <v>1868</v>
      </c>
      <c r="E5623" s="30" t="s">
        <v>1868</v>
      </c>
      <c r="F5623" s="10">
        <v>5171.1000000000004</v>
      </c>
      <c r="G5623" s="10">
        <v>3167.3</v>
      </c>
      <c r="H5623" s="11" t="s">
        <v>147</v>
      </c>
      <c r="I5623" s="28">
        <v>2259.4</v>
      </c>
      <c r="J5623" s="28">
        <v>2259.4</v>
      </c>
    </row>
    <row r="5624" spans="1:10" x14ac:dyDescent="0.25">
      <c r="A5624"/>
      <c r="B5624" s="17"/>
      <c r="C5624" s="19">
        <v>2014</v>
      </c>
      <c r="D5624" s="30" t="s">
        <v>1868</v>
      </c>
      <c r="E5624" s="30" t="s">
        <v>1868</v>
      </c>
      <c r="F5624" s="10">
        <v>3595.7999999999997</v>
      </c>
      <c r="G5624" s="10">
        <v>3595.7999999999997</v>
      </c>
      <c r="H5624" s="11" t="s">
        <v>147</v>
      </c>
      <c r="I5624" s="28">
        <v>2112.1999999999998</v>
      </c>
      <c r="J5624" s="28">
        <v>2112.1999999999998</v>
      </c>
    </row>
    <row r="5625" spans="1:10" x14ac:dyDescent="0.25">
      <c r="A5625"/>
      <c r="B5625" s="17"/>
      <c r="C5625" s="19">
        <v>2015</v>
      </c>
      <c r="D5625" s="30" t="s">
        <v>1868</v>
      </c>
      <c r="E5625" s="30" t="s">
        <v>1868</v>
      </c>
      <c r="F5625" s="10">
        <v>4766.3</v>
      </c>
      <c r="G5625" s="10">
        <v>3417.2</v>
      </c>
      <c r="H5625" s="11" t="s">
        <v>147</v>
      </c>
      <c r="I5625" s="28">
        <v>1918.7</v>
      </c>
      <c r="J5625" s="28">
        <v>1918.7</v>
      </c>
    </row>
    <row r="5626" spans="1:10" x14ac:dyDescent="0.25">
      <c r="A5626"/>
      <c r="B5626" s="17"/>
      <c r="C5626" s="19">
        <v>2016</v>
      </c>
      <c r="D5626" s="30" t="s">
        <v>1868</v>
      </c>
      <c r="E5626" s="30" t="s">
        <v>1868</v>
      </c>
      <c r="F5626" s="10">
        <v>13753.500000000002</v>
      </c>
      <c r="G5626" s="10">
        <v>8664.4000000000015</v>
      </c>
      <c r="H5626" s="11" t="s">
        <v>147</v>
      </c>
      <c r="I5626" s="28">
        <v>4708.6000000000004</v>
      </c>
      <c r="J5626" s="28">
        <v>4708.6000000000004</v>
      </c>
    </row>
    <row r="5627" spans="1:10" x14ac:dyDescent="0.25">
      <c r="A5627"/>
      <c r="B5627" s="17"/>
      <c r="C5627" s="19">
        <v>2017</v>
      </c>
      <c r="D5627" s="30" t="s">
        <v>1868</v>
      </c>
      <c r="E5627" s="30" t="s">
        <v>1868</v>
      </c>
      <c r="F5627" s="10">
        <v>15132.7</v>
      </c>
      <c r="G5627" s="10">
        <v>14899.2</v>
      </c>
      <c r="H5627" s="11" t="s">
        <v>147</v>
      </c>
      <c r="I5627" s="28">
        <v>3679.7</v>
      </c>
      <c r="J5627" s="28">
        <v>3679.7</v>
      </c>
    </row>
    <row r="5628" spans="1:10" x14ac:dyDescent="0.25">
      <c r="A5628"/>
      <c r="B5628" s="17"/>
      <c r="C5628" s="19">
        <v>2018</v>
      </c>
      <c r="D5628" s="30" t="s">
        <v>1868</v>
      </c>
      <c r="E5628" s="30" t="s">
        <v>1868</v>
      </c>
      <c r="F5628" s="10">
        <v>11915.6</v>
      </c>
      <c r="G5628" s="10">
        <v>11450.6</v>
      </c>
      <c r="H5628" s="11" t="s">
        <v>147</v>
      </c>
      <c r="I5628" s="28">
        <v>3760.8</v>
      </c>
      <c r="J5628" s="28">
        <v>3760.8</v>
      </c>
    </row>
    <row r="5629" spans="1:10" x14ac:dyDescent="0.25">
      <c r="A5629" s="22" t="s">
        <v>1816</v>
      </c>
      <c r="B5629" s="17" t="s">
        <v>1817</v>
      </c>
      <c r="C5629" s="19">
        <v>2013</v>
      </c>
      <c r="D5629" s="30" t="s">
        <v>1868</v>
      </c>
      <c r="E5629" s="30" t="s">
        <v>1868</v>
      </c>
      <c r="F5629" s="10">
        <v>27714.799999999999</v>
      </c>
      <c r="G5629" s="10">
        <v>2466.6000000000004</v>
      </c>
      <c r="H5629" s="11" t="s">
        <v>147</v>
      </c>
      <c r="I5629" s="28">
        <v>3228.1</v>
      </c>
      <c r="J5629" s="28">
        <f>2401.9-1.6</f>
        <v>2400.3000000000002</v>
      </c>
    </row>
    <row r="5630" spans="1:10" x14ac:dyDescent="0.25">
      <c r="A5630"/>
      <c r="B5630" s="17"/>
      <c r="C5630" s="19">
        <v>2014</v>
      </c>
      <c r="D5630" s="30" t="s">
        <v>1868</v>
      </c>
      <c r="E5630" s="30" t="s">
        <v>1868</v>
      </c>
      <c r="F5630" s="10">
        <v>4349</v>
      </c>
      <c r="G5630" s="10">
        <v>2544</v>
      </c>
      <c r="H5630" s="11" t="s">
        <v>147</v>
      </c>
      <c r="I5630" s="29" t="s">
        <v>1867</v>
      </c>
      <c r="J5630" s="28">
        <v>2493.3000000000002</v>
      </c>
    </row>
    <row r="5631" spans="1:10" x14ac:dyDescent="0.25">
      <c r="A5631"/>
      <c r="B5631" s="17"/>
      <c r="C5631" s="19">
        <v>2015</v>
      </c>
      <c r="D5631" s="30" t="s">
        <v>1868</v>
      </c>
      <c r="E5631" s="30" t="s">
        <v>1868</v>
      </c>
      <c r="F5631" s="10">
        <v>7011.9</v>
      </c>
      <c r="G5631" s="10">
        <v>6414.6</v>
      </c>
      <c r="H5631" s="11" t="s">
        <v>147</v>
      </c>
      <c r="I5631" s="28">
        <v>3792.1</v>
      </c>
      <c r="J5631" s="28">
        <v>3792.1</v>
      </c>
    </row>
    <row r="5632" spans="1:10" x14ac:dyDescent="0.25">
      <c r="A5632"/>
      <c r="B5632" s="17"/>
      <c r="C5632" s="19">
        <v>2016</v>
      </c>
      <c r="D5632" s="30" t="s">
        <v>1868</v>
      </c>
      <c r="E5632" s="30" t="s">
        <v>1868</v>
      </c>
      <c r="F5632" s="10">
        <v>33937.1</v>
      </c>
      <c r="G5632" s="10">
        <v>30045.1</v>
      </c>
      <c r="H5632" s="11" t="s">
        <v>147</v>
      </c>
      <c r="I5632" s="28">
        <v>11368.9</v>
      </c>
      <c r="J5632" s="28">
        <f>10112.5-0.1</f>
        <v>10112.4</v>
      </c>
    </row>
    <row r="5633" spans="1:10" x14ac:dyDescent="0.25">
      <c r="A5633"/>
      <c r="B5633" s="17"/>
      <c r="C5633" s="19">
        <v>2017</v>
      </c>
      <c r="D5633" s="30" t="s">
        <v>1868</v>
      </c>
      <c r="E5633" s="30" t="s">
        <v>1868</v>
      </c>
      <c r="F5633" s="10">
        <v>50608.399999999994</v>
      </c>
      <c r="G5633" s="10">
        <v>28821.9</v>
      </c>
      <c r="H5633" s="11" t="s">
        <v>147</v>
      </c>
      <c r="I5633" s="28">
        <v>15401.8</v>
      </c>
      <c r="J5633" s="28">
        <v>14062.2</v>
      </c>
    </row>
    <row r="5634" spans="1:10" x14ac:dyDescent="0.25">
      <c r="A5634"/>
      <c r="B5634" s="17"/>
      <c r="C5634" s="19">
        <v>2018</v>
      </c>
      <c r="D5634" s="30" t="s">
        <v>1868</v>
      </c>
      <c r="E5634" s="30" t="s">
        <v>1868</v>
      </c>
      <c r="F5634" s="10">
        <v>54854.9</v>
      </c>
      <c r="G5634" s="10">
        <v>28730</v>
      </c>
      <c r="H5634" s="11" t="s">
        <v>147</v>
      </c>
      <c r="I5634" s="28">
        <v>20713</v>
      </c>
      <c r="J5634" s="28">
        <v>17672</v>
      </c>
    </row>
    <row r="5635" spans="1:10" x14ac:dyDescent="0.25">
      <c r="A5635" s="20" t="s">
        <v>140</v>
      </c>
      <c r="B5635" s="17" t="s">
        <v>35</v>
      </c>
      <c r="C5635" s="19">
        <v>2013</v>
      </c>
      <c r="D5635" s="34" t="s">
        <v>1867</v>
      </c>
      <c r="E5635" s="34" t="s">
        <v>1867</v>
      </c>
      <c r="F5635" s="10">
        <v>14531.899999999998</v>
      </c>
      <c r="G5635" s="10">
        <v>10475.599999999999</v>
      </c>
      <c r="H5635" s="11" t="s">
        <v>147</v>
      </c>
      <c r="I5635" s="28">
        <v>1694.5</v>
      </c>
      <c r="J5635" s="28">
        <v>1694.5</v>
      </c>
    </row>
    <row r="5636" spans="1:10" x14ac:dyDescent="0.25">
      <c r="A5636"/>
      <c r="B5636" s="17"/>
      <c r="C5636" s="19">
        <v>2014</v>
      </c>
      <c r="D5636" s="29" t="s">
        <v>1867</v>
      </c>
      <c r="E5636" s="29" t="s">
        <v>1867</v>
      </c>
      <c r="F5636" s="10">
        <v>23226</v>
      </c>
      <c r="G5636" s="10">
        <v>3319</v>
      </c>
      <c r="H5636" s="11" t="s">
        <v>147</v>
      </c>
      <c r="I5636" s="29" t="s">
        <v>1867</v>
      </c>
      <c r="J5636" s="28">
        <v>1120.8</v>
      </c>
    </row>
    <row r="5637" spans="1:10" x14ac:dyDescent="0.25">
      <c r="A5637"/>
      <c r="B5637" s="17"/>
      <c r="C5637" s="19">
        <v>2015</v>
      </c>
      <c r="D5637" s="33" t="s">
        <v>1867</v>
      </c>
      <c r="E5637" s="33" t="s">
        <v>1867</v>
      </c>
      <c r="F5637" s="10">
        <v>86751.3</v>
      </c>
      <c r="G5637" s="10">
        <v>2888.9</v>
      </c>
      <c r="H5637" s="11" t="s">
        <v>147</v>
      </c>
      <c r="I5637" s="33" t="s">
        <v>1867</v>
      </c>
      <c r="J5637" s="28">
        <v>2427.1</v>
      </c>
    </row>
    <row r="5638" spans="1:10" x14ac:dyDescent="0.25">
      <c r="A5638"/>
      <c r="B5638" s="17"/>
      <c r="C5638" s="19">
        <v>2016</v>
      </c>
      <c r="D5638" s="30" t="s">
        <v>1868</v>
      </c>
      <c r="E5638" s="10">
        <v>778250</v>
      </c>
      <c r="F5638" s="10">
        <v>34263.599999999999</v>
      </c>
      <c r="G5638" s="10">
        <v>5037.2999999999993</v>
      </c>
      <c r="H5638" s="11" t="s">
        <v>147</v>
      </c>
      <c r="I5638" s="33" t="s">
        <v>1867</v>
      </c>
      <c r="J5638" s="28">
        <v>3055.7</v>
      </c>
    </row>
    <row r="5639" spans="1:10" x14ac:dyDescent="0.25">
      <c r="A5639"/>
      <c r="B5639" s="17"/>
      <c r="C5639" s="19">
        <v>2017</v>
      </c>
      <c r="D5639" s="30" t="s">
        <v>1868</v>
      </c>
      <c r="E5639" s="33" t="s">
        <v>1867</v>
      </c>
      <c r="F5639" s="10">
        <v>7214.1</v>
      </c>
      <c r="G5639" s="10">
        <v>6091.1</v>
      </c>
      <c r="H5639" s="11" t="s">
        <v>147</v>
      </c>
      <c r="I5639" s="33" t="s">
        <v>1867</v>
      </c>
      <c r="J5639" s="28">
        <v>4262.8</v>
      </c>
    </row>
    <row r="5640" spans="1:10" x14ac:dyDescent="0.25">
      <c r="A5640"/>
      <c r="B5640" s="17"/>
      <c r="C5640" s="19">
        <v>2018</v>
      </c>
      <c r="D5640" s="30" t="s">
        <v>1868</v>
      </c>
      <c r="E5640" s="30" t="s">
        <v>1867</v>
      </c>
      <c r="F5640" s="10">
        <v>16140.8</v>
      </c>
      <c r="G5640" s="10">
        <v>16140.8</v>
      </c>
      <c r="H5640" s="11" t="s">
        <v>147</v>
      </c>
      <c r="I5640" s="33" t="s">
        <v>1867</v>
      </c>
      <c r="J5640" s="33" t="s">
        <v>1867</v>
      </c>
    </row>
    <row r="5641" spans="1:10" x14ac:dyDescent="0.25">
      <c r="A5641" s="20" t="s">
        <v>140</v>
      </c>
      <c r="B5641" s="17" t="s">
        <v>1818</v>
      </c>
      <c r="C5641" s="19">
        <v>2013</v>
      </c>
      <c r="D5641" s="34" t="s">
        <v>1867</v>
      </c>
      <c r="E5641" s="34" t="s">
        <v>1867</v>
      </c>
      <c r="F5641" s="10">
        <v>14531.899999999998</v>
      </c>
      <c r="G5641" s="10">
        <v>10475.599999999999</v>
      </c>
      <c r="H5641" s="11" t="s">
        <v>147</v>
      </c>
      <c r="I5641" s="28">
        <v>1694.5</v>
      </c>
      <c r="J5641" s="28">
        <v>1694.5</v>
      </c>
    </row>
    <row r="5642" spans="1:10" x14ac:dyDescent="0.25">
      <c r="A5642"/>
      <c r="B5642" s="17"/>
      <c r="C5642" s="19">
        <v>2014</v>
      </c>
      <c r="D5642" s="29" t="s">
        <v>1867</v>
      </c>
      <c r="E5642" s="29" t="s">
        <v>1867</v>
      </c>
      <c r="F5642" s="10">
        <v>23226</v>
      </c>
      <c r="G5642" s="10">
        <v>3319</v>
      </c>
      <c r="H5642" s="11" t="s">
        <v>147</v>
      </c>
      <c r="I5642" s="29" t="s">
        <v>1867</v>
      </c>
      <c r="J5642" s="28">
        <v>1120.8</v>
      </c>
    </row>
    <row r="5643" spans="1:10" x14ac:dyDescent="0.25">
      <c r="A5643"/>
      <c r="B5643" s="17"/>
      <c r="C5643" s="19">
        <v>2015</v>
      </c>
      <c r="D5643" s="33" t="s">
        <v>1867</v>
      </c>
      <c r="E5643" s="33" t="s">
        <v>1867</v>
      </c>
      <c r="F5643" s="10">
        <v>86751.3</v>
      </c>
      <c r="G5643" s="10">
        <v>2888.9</v>
      </c>
      <c r="H5643" s="11" t="s">
        <v>147</v>
      </c>
      <c r="I5643" s="33" t="s">
        <v>1867</v>
      </c>
      <c r="J5643" s="28">
        <v>2427.1</v>
      </c>
    </row>
    <row r="5644" spans="1:10" x14ac:dyDescent="0.25">
      <c r="A5644"/>
      <c r="B5644" s="17"/>
      <c r="C5644" s="19">
        <v>2016</v>
      </c>
      <c r="D5644" s="30" t="s">
        <v>1868</v>
      </c>
      <c r="E5644" s="10">
        <v>778250</v>
      </c>
      <c r="F5644" s="10">
        <v>34263.599999999999</v>
      </c>
      <c r="G5644" s="10">
        <v>5037.2999999999993</v>
      </c>
      <c r="H5644" s="11" t="s">
        <v>147</v>
      </c>
      <c r="I5644" s="33" t="s">
        <v>1867</v>
      </c>
      <c r="J5644" s="28">
        <v>3055.7</v>
      </c>
    </row>
    <row r="5645" spans="1:10" x14ac:dyDescent="0.25">
      <c r="A5645"/>
      <c r="B5645" s="17"/>
      <c r="C5645" s="19">
        <v>2017</v>
      </c>
      <c r="D5645" s="30" t="s">
        <v>1868</v>
      </c>
      <c r="E5645" s="33" t="s">
        <v>1867</v>
      </c>
      <c r="F5645" s="10">
        <v>7214.1</v>
      </c>
      <c r="G5645" s="10">
        <v>6091.1</v>
      </c>
      <c r="H5645" s="11" t="s">
        <v>147</v>
      </c>
      <c r="I5645" s="33" t="s">
        <v>1867</v>
      </c>
      <c r="J5645" s="28">
        <v>4262.8</v>
      </c>
    </row>
    <row r="5646" spans="1:10" x14ac:dyDescent="0.25">
      <c r="A5646"/>
      <c r="B5646" s="17"/>
      <c r="C5646" s="19">
        <v>2018</v>
      </c>
      <c r="D5646" s="30" t="s">
        <v>1868</v>
      </c>
      <c r="E5646" s="30" t="s">
        <v>1867</v>
      </c>
      <c r="F5646" s="10">
        <v>16140.8</v>
      </c>
      <c r="G5646" s="10">
        <v>16140.8</v>
      </c>
      <c r="H5646" s="11" t="s">
        <v>147</v>
      </c>
      <c r="I5646" s="33" t="s">
        <v>1867</v>
      </c>
      <c r="J5646" s="33" t="s">
        <v>1867</v>
      </c>
    </row>
    <row r="5647" spans="1:10" x14ac:dyDescent="0.25">
      <c r="A5647" s="22" t="s">
        <v>140</v>
      </c>
      <c r="B5647" s="17" t="s">
        <v>1819</v>
      </c>
      <c r="C5647" s="19">
        <v>2013</v>
      </c>
      <c r="D5647" s="34" t="s">
        <v>1867</v>
      </c>
      <c r="E5647" s="34" t="s">
        <v>1867</v>
      </c>
      <c r="F5647" s="10">
        <v>14531.899999999998</v>
      </c>
      <c r="G5647" s="10">
        <v>10475.599999999999</v>
      </c>
      <c r="H5647" s="11" t="s">
        <v>147</v>
      </c>
      <c r="I5647" s="28">
        <v>1694.5</v>
      </c>
      <c r="J5647" s="28">
        <v>1694.5</v>
      </c>
    </row>
    <row r="5648" spans="1:10" x14ac:dyDescent="0.25">
      <c r="A5648"/>
      <c r="B5648" s="17"/>
      <c r="C5648" s="19">
        <v>2014</v>
      </c>
      <c r="D5648" s="29" t="s">
        <v>1867</v>
      </c>
      <c r="E5648" s="29" t="s">
        <v>1867</v>
      </c>
      <c r="F5648" s="10">
        <v>23226</v>
      </c>
      <c r="G5648" s="10">
        <v>3319</v>
      </c>
      <c r="H5648" s="11" t="s">
        <v>147</v>
      </c>
      <c r="I5648" s="29" t="s">
        <v>1867</v>
      </c>
      <c r="J5648" s="28">
        <v>1120.8</v>
      </c>
    </row>
    <row r="5649" spans="1:10" x14ac:dyDescent="0.25">
      <c r="A5649"/>
      <c r="B5649" s="17"/>
      <c r="C5649" s="19">
        <v>2015</v>
      </c>
      <c r="D5649" s="33" t="s">
        <v>1867</v>
      </c>
      <c r="E5649" s="33" t="s">
        <v>1867</v>
      </c>
      <c r="F5649" s="10">
        <v>86751.3</v>
      </c>
      <c r="G5649" s="10">
        <v>2888.9</v>
      </c>
      <c r="H5649" s="11" t="s">
        <v>147</v>
      </c>
      <c r="I5649" s="33" t="s">
        <v>1867</v>
      </c>
      <c r="J5649" s="28">
        <v>2427.1</v>
      </c>
    </row>
    <row r="5650" spans="1:10" x14ac:dyDescent="0.25">
      <c r="A5650"/>
      <c r="B5650" s="17"/>
      <c r="C5650" s="19">
        <v>2016</v>
      </c>
      <c r="D5650" s="30" t="s">
        <v>1868</v>
      </c>
      <c r="E5650" s="10">
        <v>778250</v>
      </c>
      <c r="F5650" s="10">
        <v>34263.599999999999</v>
      </c>
      <c r="G5650" s="10">
        <v>5037.2999999999993</v>
      </c>
      <c r="H5650" s="11" t="s">
        <v>147</v>
      </c>
      <c r="I5650" s="33" t="s">
        <v>1867</v>
      </c>
      <c r="J5650" s="28">
        <v>3055.7</v>
      </c>
    </row>
    <row r="5651" spans="1:10" x14ac:dyDescent="0.25">
      <c r="A5651"/>
      <c r="B5651" s="17"/>
      <c r="C5651" s="19">
        <v>2017</v>
      </c>
      <c r="D5651" s="30" t="s">
        <v>1868</v>
      </c>
      <c r="E5651" s="33" t="s">
        <v>1867</v>
      </c>
      <c r="F5651" s="10">
        <v>7214.1</v>
      </c>
      <c r="G5651" s="10">
        <v>6091.1</v>
      </c>
      <c r="H5651" s="11" t="s">
        <v>147</v>
      </c>
      <c r="I5651" s="33" t="s">
        <v>1867</v>
      </c>
      <c r="J5651" s="28">
        <v>4262.8</v>
      </c>
    </row>
    <row r="5652" spans="1:10" x14ac:dyDescent="0.25">
      <c r="A5652"/>
      <c r="B5652" s="17"/>
      <c r="C5652" s="19">
        <v>2018</v>
      </c>
      <c r="D5652" s="30" t="s">
        <v>1868</v>
      </c>
      <c r="E5652" s="30" t="s">
        <v>1867</v>
      </c>
      <c r="F5652" s="10">
        <v>16140.8</v>
      </c>
      <c r="G5652" s="10">
        <v>16140.8</v>
      </c>
      <c r="H5652" s="11" t="s">
        <v>147</v>
      </c>
      <c r="I5652" s="33" t="s">
        <v>1867</v>
      </c>
      <c r="J5652" s="33" t="s">
        <v>1867</v>
      </c>
    </row>
    <row r="5653" spans="1:10" x14ac:dyDescent="0.25">
      <c r="A5653" s="20" t="s">
        <v>141</v>
      </c>
      <c r="B5653" s="17" t="s">
        <v>36</v>
      </c>
      <c r="C5653" s="19">
        <v>2013</v>
      </c>
      <c r="D5653" s="34" t="s">
        <v>1867</v>
      </c>
      <c r="E5653" s="10">
        <v>2800101.7</v>
      </c>
      <c r="F5653" s="34" t="s">
        <v>1867</v>
      </c>
      <c r="G5653" s="10">
        <v>1378911.4</v>
      </c>
      <c r="H5653" s="11" t="s">
        <v>1867</v>
      </c>
      <c r="I5653" s="11" t="s">
        <v>1867</v>
      </c>
      <c r="J5653" s="28">
        <v>904369.5</v>
      </c>
    </row>
    <row r="5654" spans="1:10" x14ac:dyDescent="0.25">
      <c r="A5654"/>
      <c r="B5654" s="17"/>
      <c r="C5654" s="19">
        <v>2014</v>
      </c>
      <c r="D5654" s="29" t="s">
        <v>1867</v>
      </c>
      <c r="E5654" s="29" t="s">
        <v>1867</v>
      </c>
      <c r="F5654" s="10">
        <v>2013895</v>
      </c>
      <c r="G5654" s="10">
        <v>1376826</v>
      </c>
      <c r="H5654" s="11" t="s">
        <v>147</v>
      </c>
      <c r="I5654" s="28">
        <v>1023957.2</v>
      </c>
      <c r="J5654" s="28">
        <v>956594.4</v>
      </c>
    </row>
    <row r="5655" spans="1:10" x14ac:dyDescent="0.25">
      <c r="A5655"/>
      <c r="B5655" s="17"/>
      <c r="C5655" s="19">
        <v>2015</v>
      </c>
      <c r="D5655" s="33" t="s">
        <v>1867</v>
      </c>
      <c r="E5655" s="10">
        <v>1413521.4</v>
      </c>
      <c r="F5655" s="10">
        <v>2089192.1</v>
      </c>
      <c r="G5655" s="10">
        <v>1470432.2</v>
      </c>
      <c r="H5655" s="33" t="s">
        <v>1867</v>
      </c>
      <c r="I5655" s="28">
        <v>1218851</v>
      </c>
      <c r="J5655" s="28">
        <v>1160254.3999999999</v>
      </c>
    </row>
    <row r="5656" spans="1:10" x14ac:dyDescent="0.25">
      <c r="A5656"/>
      <c r="B5656" s="17"/>
      <c r="C5656" s="19">
        <v>2016</v>
      </c>
      <c r="D5656" s="33" t="s">
        <v>1867</v>
      </c>
      <c r="E5656" s="10">
        <v>1539130.2</v>
      </c>
      <c r="F5656" s="33" t="s">
        <v>1867</v>
      </c>
      <c r="G5656" s="10">
        <v>2121842.2999999998</v>
      </c>
      <c r="H5656" s="11" t="s">
        <v>1867</v>
      </c>
      <c r="I5656" s="11" t="s">
        <v>1867</v>
      </c>
      <c r="J5656" s="28">
        <v>1738972.8</v>
      </c>
    </row>
    <row r="5657" spans="1:10" x14ac:dyDescent="0.25">
      <c r="A5657"/>
      <c r="B5657" s="17"/>
      <c r="C5657" s="19">
        <v>2017</v>
      </c>
      <c r="D5657" s="33" t="s">
        <v>1867</v>
      </c>
      <c r="E5657" s="10">
        <v>2412305</v>
      </c>
      <c r="F5657" s="33" t="s">
        <v>1867</v>
      </c>
      <c r="G5657" s="10">
        <v>3153067.6999999997</v>
      </c>
      <c r="H5657" s="11" t="s">
        <v>1867</v>
      </c>
      <c r="I5657" s="11" t="s">
        <v>1867</v>
      </c>
      <c r="J5657" s="28">
        <v>2573569.7999999998</v>
      </c>
    </row>
    <row r="5658" spans="1:10" x14ac:dyDescent="0.25">
      <c r="A5658"/>
      <c r="B5658" s="17"/>
      <c r="C5658" s="19">
        <v>2018</v>
      </c>
      <c r="D5658" s="30" t="s">
        <v>1867</v>
      </c>
      <c r="E5658" s="10">
        <v>2189711.4</v>
      </c>
      <c r="F5658" s="30" t="s">
        <v>1867</v>
      </c>
      <c r="G5658" s="10">
        <v>4310387.5</v>
      </c>
      <c r="H5658" s="11" t="s">
        <v>1867</v>
      </c>
      <c r="I5658" s="11" t="s">
        <v>1867</v>
      </c>
      <c r="J5658" s="28">
        <v>3398862.1</v>
      </c>
    </row>
    <row r="5659" spans="1:10" x14ac:dyDescent="0.25">
      <c r="A5659" s="21" t="s">
        <v>1820</v>
      </c>
      <c r="B5659" s="17" t="s">
        <v>1821</v>
      </c>
      <c r="C5659" s="19">
        <v>2013</v>
      </c>
      <c r="D5659" s="34" t="s">
        <v>1867</v>
      </c>
      <c r="E5659" s="34" t="s">
        <v>1867</v>
      </c>
      <c r="F5659" s="10">
        <v>1004300.6000000001</v>
      </c>
      <c r="G5659" s="10">
        <v>623258.5</v>
      </c>
      <c r="H5659" s="11" t="s">
        <v>147</v>
      </c>
      <c r="I5659" s="28">
        <v>450842.7</v>
      </c>
      <c r="J5659" s="28">
        <v>426955.1</v>
      </c>
    </row>
    <row r="5660" spans="1:10" x14ac:dyDescent="0.25">
      <c r="A5660"/>
      <c r="B5660" s="17"/>
      <c r="C5660" s="19">
        <v>2014</v>
      </c>
      <c r="D5660" s="29" t="s">
        <v>1867</v>
      </c>
      <c r="E5660" s="29" t="s">
        <v>1867</v>
      </c>
      <c r="F5660" s="10">
        <v>1113826.8</v>
      </c>
      <c r="G5660" s="10">
        <v>658615.89999999991</v>
      </c>
      <c r="H5660" s="11" t="s">
        <v>147</v>
      </c>
      <c r="I5660" s="28">
        <v>478140.5</v>
      </c>
      <c r="J5660" s="28">
        <v>450577.6</v>
      </c>
    </row>
    <row r="5661" spans="1:10" x14ac:dyDescent="0.25">
      <c r="A5661"/>
      <c r="B5661" s="17"/>
      <c r="C5661" s="19">
        <v>2015</v>
      </c>
      <c r="D5661" s="33" t="s">
        <v>1867</v>
      </c>
      <c r="E5661" s="33" t="s">
        <v>1867</v>
      </c>
      <c r="F5661" s="10">
        <v>1134908.1000000001</v>
      </c>
      <c r="G5661" s="10">
        <v>668761.20000000007</v>
      </c>
      <c r="H5661" s="11" t="s">
        <v>147</v>
      </c>
      <c r="I5661" s="28">
        <v>611648.6</v>
      </c>
      <c r="J5661" s="28">
        <v>577344.30000000005</v>
      </c>
    </row>
    <row r="5662" spans="1:10" x14ac:dyDescent="0.25">
      <c r="A5662"/>
      <c r="B5662" s="17"/>
      <c r="C5662" s="19">
        <v>2016</v>
      </c>
      <c r="D5662" s="33" t="s">
        <v>1867</v>
      </c>
      <c r="E5662" s="10">
        <v>1215864</v>
      </c>
      <c r="F5662" s="10">
        <v>1410615.4</v>
      </c>
      <c r="G5662" s="10">
        <v>931527.8</v>
      </c>
      <c r="H5662" s="11" t="s">
        <v>147</v>
      </c>
      <c r="I5662" s="28">
        <v>878450.8</v>
      </c>
      <c r="J5662" s="28">
        <v>830945.4</v>
      </c>
    </row>
    <row r="5663" spans="1:10" x14ac:dyDescent="0.25">
      <c r="A5663"/>
      <c r="B5663" s="17"/>
      <c r="C5663" s="19">
        <v>2017</v>
      </c>
      <c r="D5663" s="33" t="s">
        <v>1867</v>
      </c>
      <c r="E5663" s="33" t="s">
        <v>1867</v>
      </c>
      <c r="F5663" s="10">
        <v>2258024.2999999998</v>
      </c>
      <c r="G5663" s="10">
        <v>1408564.5</v>
      </c>
      <c r="H5663" s="11" t="s">
        <v>147</v>
      </c>
      <c r="I5663" s="28">
        <v>1264362.8</v>
      </c>
      <c r="J5663" s="28">
        <v>1175884.3999999999</v>
      </c>
    </row>
    <row r="5664" spans="1:10" x14ac:dyDescent="0.25">
      <c r="A5664"/>
      <c r="B5664" s="17"/>
      <c r="C5664" s="19">
        <v>2018</v>
      </c>
      <c r="D5664" s="30" t="s">
        <v>1867</v>
      </c>
      <c r="E5664" s="10">
        <v>1919471.5</v>
      </c>
      <c r="F5664" s="30" t="s">
        <v>1867</v>
      </c>
      <c r="G5664" s="10">
        <v>1983897.2</v>
      </c>
      <c r="H5664" s="11" t="s">
        <v>1867</v>
      </c>
      <c r="I5664" s="11" t="s">
        <v>1867</v>
      </c>
      <c r="J5664" s="28">
        <v>1549248</v>
      </c>
    </row>
    <row r="5665" spans="1:10" x14ac:dyDescent="0.25">
      <c r="A5665" s="22" t="s">
        <v>1822</v>
      </c>
      <c r="B5665" s="17" t="s">
        <v>1823</v>
      </c>
      <c r="C5665" s="19">
        <v>2013</v>
      </c>
      <c r="D5665" s="30" t="s">
        <v>1868</v>
      </c>
      <c r="E5665" s="10">
        <v>334105.2</v>
      </c>
      <c r="F5665" s="10">
        <v>287542.90000000002</v>
      </c>
      <c r="G5665" s="10">
        <v>148127.1</v>
      </c>
      <c r="H5665" s="11" t="s">
        <v>147</v>
      </c>
      <c r="I5665" s="28">
        <v>35602.400000000001</v>
      </c>
      <c r="J5665" s="28">
        <v>34935.300000000003</v>
      </c>
    </row>
    <row r="5666" spans="1:10" x14ac:dyDescent="0.25">
      <c r="A5666"/>
      <c r="B5666" s="17"/>
      <c r="C5666" s="19">
        <v>2014</v>
      </c>
      <c r="D5666" s="30" t="s">
        <v>1868</v>
      </c>
      <c r="E5666" s="10">
        <v>328648.40000000002</v>
      </c>
      <c r="F5666" s="10">
        <v>442217</v>
      </c>
      <c r="G5666" s="10">
        <v>186477.59999999998</v>
      </c>
      <c r="H5666" s="11" t="s">
        <v>147</v>
      </c>
      <c r="I5666" s="28">
        <v>38622.6</v>
      </c>
      <c r="J5666" s="28">
        <v>36102.800000000003</v>
      </c>
    </row>
    <row r="5667" spans="1:10" x14ac:dyDescent="0.25">
      <c r="A5667"/>
      <c r="B5667" s="17"/>
      <c r="C5667" s="19">
        <v>2015</v>
      </c>
      <c r="D5667" s="30" t="s">
        <v>1868</v>
      </c>
      <c r="E5667" s="10">
        <v>412050.60000000003</v>
      </c>
      <c r="F5667" s="10">
        <v>347536.7</v>
      </c>
      <c r="G5667" s="10">
        <v>116712.79999999999</v>
      </c>
      <c r="H5667" s="11" t="s">
        <v>147</v>
      </c>
      <c r="I5667" s="28">
        <v>52531.7</v>
      </c>
      <c r="J5667" s="28">
        <v>50835.4</v>
      </c>
    </row>
    <row r="5668" spans="1:10" x14ac:dyDescent="0.25">
      <c r="A5668"/>
      <c r="B5668" s="17"/>
      <c r="C5668" s="19">
        <v>2016</v>
      </c>
      <c r="D5668" s="30" t="s">
        <v>1868</v>
      </c>
      <c r="E5668" s="10">
        <v>609720.4</v>
      </c>
      <c r="F5668" s="10">
        <v>427649.3</v>
      </c>
      <c r="G5668" s="10">
        <v>126740.2</v>
      </c>
      <c r="H5668" s="11" t="s">
        <v>147</v>
      </c>
      <c r="I5668" s="28">
        <v>82045.3</v>
      </c>
      <c r="J5668" s="28">
        <v>72044.3</v>
      </c>
    </row>
    <row r="5669" spans="1:10" x14ac:dyDescent="0.25">
      <c r="A5669"/>
      <c r="B5669" s="17"/>
      <c r="C5669" s="19">
        <v>2017</v>
      </c>
      <c r="D5669" s="30" t="s">
        <v>1868</v>
      </c>
      <c r="E5669" s="10">
        <v>452938.7</v>
      </c>
      <c r="F5669" s="10">
        <v>714946.3</v>
      </c>
      <c r="G5669" s="10">
        <v>210549.2</v>
      </c>
      <c r="H5669" s="11" t="s">
        <v>147</v>
      </c>
      <c r="I5669" s="28">
        <v>130560.8</v>
      </c>
      <c r="J5669" s="28">
        <v>112860.1</v>
      </c>
    </row>
    <row r="5670" spans="1:10" x14ac:dyDescent="0.25">
      <c r="A5670"/>
      <c r="B5670" s="17"/>
      <c r="C5670" s="19">
        <v>2018</v>
      </c>
      <c r="D5670" s="30" t="s">
        <v>1868</v>
      </c>
      <c r="E5670" s="10">
        <v>351691</v>
      </c>
      <c r="F5670" s="10">
        <v>957514.4</v>
      </c>
      <c r="G5670" s="10">
        <v>291431.19999999995</v>
      </c>
      <c r="H5670" s="11" t="s">
        <v>147</v>
      </c>
      <c r="I5670" s="28">
        <v>151015</v>
      </c>
      <c r="J5670" s="28">
        <v>133255.4</v>
      </c>
    </row>
    <row r="5671" spans="1:10" x14ac:dyDescent="0.25">
      <c r="A5671" s="22" t="s">
        <v>1824</v>
      </c>
      <c r="B5671" s="17" t="s">
        <v>1825</v>
      </c>
      <c r="C5671" s="19">
        <v>2013</v>
      </c>
      <c r="D5671" s="34" t="s">
        <v>1867</v>
      </c>
      <c r="E5671" s="34" t="s">
        <v>1867</v>
      </c>
      <c r="F5671" s="10">
        <v>91627.8</v>
      </c>
      <c r="G5671" s="10">
        <v>79987.8</v>
      </c>
      <c r="H5671" s="11" t="s">
        <v>147</v>
      </c>
      <c r="I5671" s="28">
        <v>71446</v>
      </c>
      <c r="J5671" s="28">
        <v>64503.9</v>
      </c>
    </row>
    <row r="5672" spans="1:10" x14ac:dyDescent="0.25">
      <c r="A5672"/>
      <c r="B5672" s="17"/>
      <c r="C5672" s="19">
        <v>2014</v>
      </c>
      <c r="D5672" s="29" t="s">
        <v>1867</v>
      </c>
      <c r="E5672" s="29" t="s">
        <v>1867</v>
      </c>
      <c r="F5672" s="10">
        <v>167123.1</v>
      </c>
      <c r="G5672" s="10">
        <v>103421.1</v>
      </c>
      <c r="H5672" s="11" t="s">
        <v>147</v>
      </c>
      <c r="I5672" s="28">
        <v>98457.5</v>
      </c>
      <c r="J5672" s="28">
        <v>95224.3</v>
      </c>
    </row>
    <row r="5673" spans="1:10" x14ac:dyDescent="0.25">
      <c r="A5673"/>
      <c r="B5673" s="17"/>
      <c r="C5673" s="19">
        <v>2015</v>
      </c>
      <c r="D5673" s="33" t="s">
        <v>1867</v>
      </c>
      <c r="E5673" s="33" t="s">
        <v>1867</v>
      </c>
      <c r="F5673" s="10">
        <v>288230.30000000005</v>
      </c>
      <c r="G5673" s="10">
        <v>132658.4</v>
      </c>
      <c r="H5673" s="11" t="s">
        <v>147</v>
      </c>
      <c r="I5673" s="28">
        <v>135998.1</v>
      </c>
      <c r="J5673" s="28">
        <v>127422.6</v>
      </c>
    </row>
    <row r="5674" spans="1:10" x14ac:dyDescent="0.25">
      <c r="A5674"/>
      <c r="B5674" s="17"/>
      <c r="C5674" s="19">
        <v>2016</v>
      </c>
      <c r="D5674" s="33" t="s">
        <v>1867</v>
      </c>
      <c r="E5674" s="10">
        <v>517167.4</v>
      </c>
      <c r="F5674" s="10">
        <v>186587.9</v>
      </c>
      <c r="G5674" s="10">
        <v>182052</v>
      </c>
      <c r="H5674" s="11" t="s">
        <v>147</v>
      </c>
      <c r="I5674" s="28">
        <v>182875.5</v>
      </c>
      <c r="J5674" s="28">
        <v>180347.7</v>
      </c>
    </row>
    <row r="5675" spans="1:10" x14ac:dyDescent="0.25">
      <c r="A5675"/>
      <c r="B5675" s="17"/>
      <c r="C5675" s="19">
        <v>2017</v>
      </c>
      <c r="D5675" s="33" t="s">
        <v>1867</v>
      </c>
      <c r="E5675" s="33" t="s">
        <v>1867</v>
      </c>
      <c r="F5675" s="10">
        <v>344533.1</v>
      </c>
      <c r="G5675" s="10">
        <v>253391.9</v>
      </c>
      <c r="H5675" s="11" t="s">
        <v>147</v>
      </c>
      <c r="I5675" s="28">
        <v>237347</v>
      </c>
      <c r="J5675" s="28">
        <v>231116.79999999999</v>
      </c>
    </row>
    <row r="5676" spans="1:10" x14ac:dyDescent="0.25">
      <c r="A5676"/>
      <c r="B5676" s="17"/>
      <c r="C5676" s="19">
        <v>2018</v>
      </c>
      <c r="D5676" s="30" t="s">
        <v>1867</v>
      </c>
      <c r="E5676" s="30" t="s">
        <v>1867</v>
      </c>
      <c r="F5676" s="10">
        <v>610318.80000000005</v>
      </c>
      <c r="G5676" s="10">
        <v>393424.1</v>
      </c>
      <c r="H5676" s="11" t="s">
        <v>147</v>
      </c>
      <c r="I5676" s="28">
        <v>340648.5</v>
      </c>
      <c r="J5676" s="28">
        <v>325274.2</v>
      </c>
    </row>
    <row r="5677" spans="1:10" x14ac:dyDescent="0.25">
      <c r="A5677" s="22" t="s">
        <v>1826</v>
      </c>
      <c r="B5677" s="17" t="s">
        <v>1827</v>
      </c>
      <c r="C5677" s="19">
        <v>2013</v>
      </c>
      <c r="D5677" s="30" t="s">
        <v>1868</v>
      </c>
      <c r="E5677" s="10">
        <v>71605.2</v>
      </c>
      <c r="F5677" s="10">
        <v>272834.2</v>
      </c>
      <c r="G5677" s="10">
        <v>185243</v>
      </c>
      <c r="H5677" s="11" t="s">
        <v>147</v>
      </c>
      <c r="I5677" s="28">
        <v>181755</v>
      </c>
      <c r="J5677" s="28">
        <v>168715.4</v>
      </c>
    </row>
    <row r="5678" spans="1:10" x14ac:dyDescent="0.25">
      <c r="A5678"/>
      <c r="B5678" s="17"/>
      <c r="C5678" s="19">
        <v>2014</v>
      </c>
      <c r="D5678" s="30" t="s">
        <v>1868</v>
      </c>
      <c r="E5678" s="10">
        <v>156056.5</v>
      </c>
      <c r="F5678" s="10">
        <v>313015.59999999998</v>
      </c>
      <c r="G5678" s="10">
        <v>211334.19999999998</v>
      </c>
      <c r="H5678" s="11" t="s">
        <v>147</v>
      </c>
      <c r="I5678" s="28">
        <v>198191.4</v>
      </c>
      <c r="J5678" s="28">
        <v>180473.8</v>
      </c>
    </row>
    <row r="5679" spans="1:10" x14ac:dyDescent="0.25">
      <c r="A5679"/>
      <c r="B5679" s="17"/>
      <c r="C5679" s="19">
        <v>2015</v>
      </c>
      <c r="D5679" s="30" t="s">
        <v>1868</v>
      </c>
      <c r="E5679" s="10">
        <v>202686.3</v>
      </c>
      <c r="F5679" s="10">
        <v>301957.8</v>
      </c>
      <c r="G5679" s="10">
        <v>249800.59999999998</v>
      </c>
      <c r="H5679" s="11" t="s">
        <v>147</v>
      </c>
      <c r="I5679" s="28">
        <v>264610.8</v>
      </c>
      <c r="J5679" s="28">
        <v>243505.3</v>
      </c>
    </row>
    <row r="5680" spans="1:10" x14ac:dyDescent="0.25">
      <c r="A5680"/>
      <c r="B5680" s="17"/>
      <c r="C5680" s="19">
        <v>2016</v>
      </c>
      <c r="D5680" s="30" t="s">
        <v>1868</v>
      </c>
      <c r="E5680" s="10">
        <v>84769.5</v>
      </c>
      <c r="F5680" s="10">
        <v>568832.69999999995</v>
      </c>
      <c r="G5680" s="10">
        <v>406309.3</v>
      </c>
      <c r="H5680" s="11" t="s">
        <v>147</v>
      </c>
      <c r="I5680" s="28">
        <v>391601.7</v>
      </c>
      <c r="J5680" s="28">
        <v>364504.3</v>
      </c>
    </row>
    <row r="5681" spans="1:10" x14ac:dyDescent="0.25">
      <c r="A5681"/>
      <c r="B5681" s="17"/>
      <c r="C5681" s="19">
        <v>2017</v>
      </c>
      <c r="D5681" s="30" t="s">
        <v>1868</v>
      </c>
      <c r="E5681" s="10">
        <v>128879.5</v>
      </c>
      <c r="F5681" s="10">
        <v>716689.5</v>
      </c>
      <c r="G5681" s="10">
        <v>602032</v>
      </c>
      <c r="H5681" s="11" t="s">
        <v>147</v>
      </c>
      <c r="I5681" s="28">
        <v>588924.6</v>
      </c>
      <c r="J5681" s="28">
        <v>545967.80000000005</v>
      </c>
    </row>
    <row r="5682" spans="1:10" x14ac:dyDescent="0.25">
      <c r="A5682"/>
      <c r="B5682" s="17"/>
      <c r="C5682" s="19">
        <v>2018</v>
      </c>
      <c r="D5682" s="30" t="s">
        <v>1868</v>
      </c>
      <c r="E5682" s="30" t="s">
        <v>1867</v>
      </c>
      <c r="F5682" s="30" t="s">
        <v>1867</v>
      </c>
      <c r="G5682" s="10">
        <v>778578</v>
      </c>
      <c r="H5682" s="11" t="s">
        <v>1867</v>
      </c>
      <c r="I5682" s="11" t="s">
        <v>1867</v>
      </c>
      <c r="J5682" s="28">
        <v>699238.5</v>
      </c>
    </row>
    <row r="5683" spans="1:10" x14ac:dyDescent="0.25">
      <c r="A5683" s="22" t="s">
        <v>1828</v>
      </c>
      <c r="B5683" s="17" t="s">
        <v>1829</v>
      </c>
      <c r="C5683" s="19">
        <v>2013</v>
      </c>
      <c r="D5683" s="30" t="s">
        <v>1868</v>
      </c>
      <c r="E5683" s="10">
        <v>333390.3</v>
      </c>
      <c r="F5683" s="10">
        <v>352295.69999999995</v>
      </c>
      <c r="G5683" s="10">
        <v>209900.6</v>
      </c>
      <c r="H5683" s="11" t="s">
        <v>147</v>
      </c>
      <c r="I5683" s="28">
        <v>162039.29999999999</v>
      </c>
      <c r="J5683" s="28">
        <v>158800.5</v>
      </c>
    </row>
    <row r="5684" spans="1:10" x14ac:dyDescent="0.25">
      <c r="A5684"/>
      <c r="B5684" s="17"/>
      <c r="C5684" s="19">
        <v>2014</v>
      </c>
      <c r="D5684" s="29" t="s">
        <v>1867</v>
      </c>
      <c r="E5684" s="29" t="s">
        <v>1867</v>
      </c>
      <c r="F5684" s="10">
        <v>191471.1</v>
      </c>
      <c r="G5684" s="10">
        <v>157383</v>
      </c>
      <c r="H5684" s="11" t="s">
        <v>147</v>
      </c>
      <c r="I5684" s="28">
        <v>142869</v>
      </c>
      <c r="J5684" s="28">
        <v>138776.70000000001</v>
      </c>
    </row>
    <row r="5685" spans="1:10" x14ac:dyDescent="0.25">
      <c r="A5685"/>
      <c r="B5685" s="17"/>
      <c r="C5685" s="19">
        <v>2015</v>
      </c>
      <c r="D5685" s="30" t="s">
        <v>1868</v>
      </c>
      <c r="E5685" s="10">
        <v>279069.8</v>
      </c>
      <c r="F5685" s="10">
        <v>197183.3</v>
      </c>
      <c r="G5685" s="10">
        <v>169589.4</v>
      </c>
      <c r="H5685" s="11" t="s">
        <v>147</v>
      </c>
      <c r="I5685" s="28">
        <v>158508</v>
      </c>
      <c r="J5685" s="28">
        <v>155581</v>
      </c>
    </row>
    <row r="5686" spans="1:10" x14ac:dyDescent="0.25">
      <c r="A5686"/>
      <c r="B5686" s="17"/>
      <c r="C5686" s="19">
        <v>2016</v>
      </c>
      <c r="D5686" s="33" t="s">
        <v>1867</v>
      </c>
      <c r="E5686" s="10">
        <v>4206.6999999999971</v>
      </c>
      <c r="F5686" s="10">
        <v>227545.5</v>
      </c>
      <c r="G5686" s="10">
        <v>216426.30000000002</v>
      </c>
      <c r="H5686" s="11" t="s">
        <v>147</v>
      </c>
      <c r="I5686" s="28">
        <v>221928.3</v>
      </c>
      <c r="J5686" s="28">
        <v>214049.1</v>
      </c>
    </row>
    <row r="5687" spans="1:10" x14ac:dyDescent="0.25">
      <c r="A5687"/>
      <c r="B5687" s="17"/>
      <c r="C5687" s="19">
        <v>2017</v>
      </c>
      <c r="D5687" s="30" t="s">
        <v>1868</v>
      </c>
      <c r="E5687" s="10">
        <v>328110.90000000002</v>
      </c>
      <c r="F5687" s="10">
        <v>481855.4</v>
      </c>
      <c r="G5687" s="10">
        <v>342591.4</v>
      </c>
      <c r="H5687" s="11" t="s">
        <v>147</v>
      </c>
      <c r="I5687" s="28">
        <v>307530.40000000002</v>
      </c>
      <c r="J5687" s="28">
        <v>285939.7</v>
      </c>
    </row>
    <row r="5688" spans="1:10" x14ac:dyDescent="0.25">
      <c r="A5688"/>
      <c r="B5688" s="17"/>
      <c r="C5688" s="19">
        <v>2018</v>
      </c>
      <c r="D5688" s="30" t="s">
        <v>1868</v>
      </c>
      <c r="E5688" s="10">
        <v>213091.6</v>
      </c>
      <c r="F5688" s="10">
        <v>877952.7</v>
      </c>
      <c r="G5688" s="10">
        <v>520463.9</v>
      </c>
      <c r="H5688" s="11" t="s">
        <v>147</v>
      </c>
      <c r="I5688" s="28">
        <v>422025.5</v>
      </c>
      <c r="J5688" s="28">
        <v>391479.9</v>
      </c>
    </row>
    <row r="5689" spans="1:10" x14ac:dyDescent="0.25">
      <c r="A5689" s="21" t="s">
        <v>1830</v>
      </c>
      <c r="B5689" s="17" t="s">
        <v>1831</v>
      </c>
      <c r="C5689" s="19">
        <v>2013</v>
      </c>
      <c r="D5689" s="30" t="s">
        <v>1868</v>
      </c>
      <c r="E5689" s="34" t="s">
        <v>1867</v>
      </c>
      <c r="F5689" s="34" t="s">
        <v>1867</v>
      </c>
      <c r="G5689" s="10">
        <v>755652.9</v>
      </c>
      <c r="H5689" s="11" t="s">
        <v>1867</v>
      </c>
      <c r="I5689" s="11" t="s">
        <v>1867</v>
      </c>
      <c r="J5689" s="28">
        <v>477414.40000000002</v>
      </c>
    </row>
    <row r="5690" spans="1:10" x14ac:dyDescent="0.25">
      <c r="A5690"/>
      <c r="B5690" s="17"/>
      <c r="C5690" s="19">
        <v>2014</v>
      </c>
      <c r="D5690" s="30" t="s">
        <v>1868</v>
      </c>
      <c r="E5690" s="10">
        <v>238517</v>
      </c>
      <c r="F5690" s="10">
        <v>900068.2</v>
      </c>
      <c r="G5690" s="10">
        <v>718210.1</v>
      </c>
      <c r="H5690" s="11" t="s">
        <v>147</v>
      </c>
      <c r="I5690" s="28">
        <v>545816.69999999995</v>
      </c>
      <c r="J5690" s="28">
        <v>506016.8</v>
      </c>
    </row>
    <row r="5691" spans="1:10" x14ac:dyDescent="0.25">
      <c r="A5691"/>
      <c r="B5691" s="17"/>
      <c r="C5691" s="19">
        <v>2015</v>
      </c>
      <c r="D5691" s="30" t="s">
        <v>1868</v>
      </c>
      <c r="E5691" s="10">
        <v>257917.5</v>
      </c>
      <c r="F5691" s="10">
        <v>954284</v>
      </c>
      <c r="G5691" s="10">
        <v>801671</v>
      </c>
      <c r="H5691" s="28">
        <v>20050.2</v>
      </c>
      <c r="I5691" s="28">
        <v>607202.4</v>
      </c>
      <c r="J5691" s="28">
        <v>582910.1</v>
      </c>
    </row>
    <row r="5692" spans="1:10" x14ac:dyDescent="0.25">
      <c r="A5692"/>
      <c r="B5692" s="17"/>
      <c r="C5692" s="19">
        <v>2016</v>
      </c>
      <c r="D5692" s="30" t="s">
        <v>1868</v>
      </c>
      <c r="E5692" s="11" t="s">
        <v>1867</v>
      </c>
      <c r="F5692" s="33" t="s">
        <v>1867</v>
      </c>
      <c r="G5692" s="10">
        <v>1190314.5</v>
      </c>
      <c r="H5692" s="11" t="s">
        <v>1867</v>
      </c>
      <c r="I5692" s="11" t="s">
        <v>1867</v>
      </c>
      <c r="J5692" s="28">
        <v>908027.4</v>
      </c>
    </row>
    <row r="5693" spans="1:10" x14ac:dyDescent="0.25">
      <c r="A5693"/>
      <c r="B5693" s="17"/>
      <c r="C5693" s="19">
        <v>2017</v>
      </c>
      <c r="D5693" s="30" t="s">
        <v>1868</v>
      </c>
      <c r="E5693" s="33" t="s">
        <v>1867</v>
      </c>
      <c r="F5693" s="33" t="s">
        <v>1867</v>
      </c>
      <c r="G5693" s="10">
        <v>1744503.2</v>
      </c>
      <c r="H5693" s="11" t="s">
        <v>1867</v>
      </c>
      <c r="I5693" s="11" t="s">
        <v>1867</v>
      </c>
      <c r="J5693" s="28">
        <v>1397685.4</v>
      </c>
    </row>
    <row r="5694" spans="1:10" x14ac:dyDescent="0.25">
      <c r="A5694"/>
      <c r="B5694" s="17"/>
      <c r="C5694" s="19">
        <v>2018</v>
      </c>
      <c r="D5694" s="30" t="s">
        <v>1868</v>
      </c>
      <c r="E5694" s="30" t="s">
        <v>1867</v>
      </c>
      <c r="F5694" s="30" t="s">
        <v>1867</v>
      </c>
      <c r="G5694" s="10">
        <v>2326490.3000000003</v>
      </c>
      <c r="H5694" s="11" t="s">
        <v>1867</v>
      </c>
      <c r="I5694" s="11" t="s">
        <v>1867</v>
      </c>
      <c r="J5694" s="28">
        <v>1849614.1</v>
      </c>
    </row>
    <row r="5695" spans="1:10" x14ac:dyDescent="0.25">
      <c r="A5695" s="22" t="s">
        <v>1832</v>
      </c>
      <c r="B5695" s="17" t="s">
        <v>1833</v>
      </c>
      <c r="C5695" s="19">
        <v>2013</v>
      </c>
      <c r="D5695" s="30" t="s">
        <v>1868</v>
      </c>
      <c r="E5695" s="10">
        <v>131586.1</v>
      </c>
      <c r="F5695" s="10">
        <v>153243</v>
      </c>
      <c r="G5695" s="10">
        <v>119675.5</v>
      </c>
      <c r="H5695" s="11" t="s">
        <v>147</v>
      </c>
      <c r="I5695" s="28">
        <v>100824.2</v>
      </c>
      <c r="J5695" s="28">
        <v>96769.5</v>
      </c>
    </row>
    <row r="5696" spans="1:10" x14ac:dyDescent="0.25">
      <c r="A5696"/>
      <c r="B5696" s="17"/>
      <c r="C5696" s="19">
        <v>2014</v>
      </c>
      <c r="D5696" s="30" t="s">
        <v>1868</v>
      </c>
      <c r="E5696" s="10">
        <v>104114.3</v>
      </c>
      <c r="F5696" s="10">
        <v>171203.9</v>
      </c>
      <c r="G5696" s="10">
        <v>120715.7</v>
      </c>
      <c r="H5696" s="11" t="s">
        <v>147</v>
      </c>
      <c r="I5696" s="28">
        <v>93466.4</v>
      </c>
      <c r="J5696" s="28">
        <v>92878.5</v>
      </c>
    </row>
    <row r="5697" spans="1:10" x14ac:dyDescent="0.25">
      <c r="A5697"/>
      <c r="B5697" s="17"/>
      <c r="C5697" s="19">
        <v>2015</v>
      </c>
      <c r="D5697" s="30" t="s">
        <v>1868</v>
      </c>
      <c r="E5697" s="10">
        <v>125506</v>
      </c>
      <c r="F5697" s="10">
        <v>146911.40000000002</v>
      </c>
      <c r="G5697" s="10">
        <v>121728.09999999999</v>
      </c>
      <c r="H5697" s="11" t="s">
        <v>147</v>
      </c>
      <c r="I5697" s="28">
        <v>112063.1</v>
      </c>
      <c r="J5697" s="28">
        <v>106583.4</v>
      </c>
    </row>
    <row r="5698" spans="1:10" x14ac:dyDescent="0.25">
      <c r="A5698"/>
      <c r="B5698" s="17"/>
      <c r="C5698" s="19">
        <v>2016</v>
      </c>
      <c r="D5698" s="30" t="s">
        <v>1868</v>
      </c>
      <c r="E5698" s="10">
        <v>154609.5</v>
      </c>
      <c r="F5698" s="10">
        <v>224968</v>
      </c>
      <c r="G5698" s="10">
        <v>182537.80000000002</v>
      </c>
      <c r="H5698" s="11" t="s">
        <v>147</v>
      </c>
      <c r="I5698" s="28">
        <v>178267</v>
      </c>
      <c r="J5698" s="28">
        <v>168568.6</v>
      </c>
    </row>
    <row r="5699" spans="1:10" x14ac:dyDescent="0.25">
      <c r="A5699"/>
      <c r="B5699" s="17"/>
      <c r="C5699" s="19">
        <v>2017</v>
      </c>
      <c r="D5699" s="30" t="s">
        <v>1868</v>
      </c>
      <c r="E5699" s="33" t="s">
        <v>1867</v>
      </c>
      <c r="F5699" s="33" t="s">
        <v>1867</v>
      </c>
      <c r="G5699" s="10">
        <v>256115.8</v>
      </c>
      <c r="H5699" s="11" t="s">
        <v>1867</v>
      </c>
      <c r="I5699" s="11" t="s">
        <v>1867</v>
      </c>
      <c r="J5699" s="28">
        <v>231422.9</v>
      </c>
    </row>
    <row r="5700" spans="1:10" x14ac:dyDescent="0.25">
      <c r="A5700"/>
      <c r="B5700" s="17"/>
      <c r="C5700" s="19">
        <v>2018</v>
      </c>
      <c r="D5700" s="30" t="s">
        <v>1868</v>
      </c>
      <c r="E5700" s="10">
        <v>222554.9</v>
      </c>
      <c r="F5700" s="10">
        <v>475081.8</v>
      </c>
      <c r="G5700" s="10">
        <v>357659.5</v>
      </c>
      <c r="H5700" s="11" t="s">
        <v>1867</v>
      </c>
      <c r="I5700" s="11" t="s">
        <v>1867</v>
      </c>
      <c r="J5700" s="28">
        <v>286444.5</v>
      </c>
    </row>
    <row r="5701" spans="1:10" x14ac:dyDescent="0.25">
      <c r="A5701" s="22" t="s">
        <v>1834</v>
      </c>
      <c r="B5701" s="17" t="s">
        <v>1835</v>
      </c>
      <c r="C5701" s="19">
        <v>2013</v>
      </c>
      <c r="D5701" s="30" t="s">
        <v>1868</v>
      </c>
      <c r="E5701" s="34" t="s">
        <v>1867</v>
      </c>
      <c r="F5701" s="34" t="s">
        <v>1867</v>
      </c>
      <c r="G5701" s="10">
        <v>635977.4</v>
      </c>
      <c r="H5701" s="11" t="s">
        <v>1867</v>
      </c>
      <c r="I5701" s="11" t="s">
        <v>1867</v>
      </c>
      <c r="J5701" s="28">
        <v>380644.9</v>
      </c>
    </row>
    <row r="5702" spans="1:10" x14ac:dyDescent="0.25">
      <c r="A5702"/>
      <c r="B5702" s="17"/>
      <c r="C5702" s="19">
        <v>2014</v>
      </c>
      <c r="D5702" s="30" t="s">
        <v>1868</v>
      </c>
      <c r="E5702" s="10">
        <v>134402.70000000001</v>
      </c>
      <c r="F5702" s="10">
        <v>728864.3</v>
      </c>
      <c r="G5702" s="10">
        <v>597494.4</v>
      </c>
      <c r="H5702" s="11" t="s">
        <v>147</v>
      </c>
      <c r="I5702" s="28">
        <v>452350.3</v>
      </c>
      <c r="J5702" s="28">
        <v>413138.3</v>
      </c>
    </row>
    <row r="5703" spans="1:10" x14ac:dyDescent="0.25">
      <c r="A5703"/>
      <c r="B5703" s="17"/>
      <c r="C5703" s="19">
        <v>2015</v>
      </c>
      <c r="D5703" s="30" t="s">
        <v>1868</v>
      </c>
      <c r="E5703" s="10">
        <v>132411.5</v>
      </c>
      <c r="F5703" s="10">
        <v>807372.6</v>
      </c>
      <c r="G5703" s="10">
        <v>679942.9</v>
      </c>
      <c r="H5703" s="28">
        <v>20050.2</v>
      </c>
      <c r="I5703" s="28">
        <v>495139.3</v>
      </c>
      <c r="J5703" s="28">
        <v>476326.7</v>
      </c>
    </row>
    <row r="5704" spans="1:10" x14ac:dyDescent="0.25">
      <c r="A5704"/>
      <c r="B5704" s="17"/>
      <c r="C5704" s="19">
        <v>2016</v>
      </c>
      <c r="D5704" s="30" t="s">
        <v>1868</v>
      </c>
      <c r="E5704" s="11" t="s">
        <v>1867</v>
      </c>
      <c r="F5704" s="33" t="s">
        <v>1867</v>
      </c>
      <c r="G5704" s="10">
        <v>1007776.7</v>
      </c>
      <c r="H5704" s="11" t="s">
        <v>1867</v>
      </c>
      <c r="I5704" s="11" t="s">
        <v>1867</v>
      </c>
      <c r="J5704" s="28">
        <v>739458.8</v>
      </c>
    </row>
    <row r="5705" spans="1:10" x14ac:dyDescent="0.25">
      <c r="A5705"/>
      <c r="B5705" s="17"/>
      <c r="C5705" s="19">
        <v>2017</v>
      </c>
      <c r="D5705" s="30" t="s">
        <v>1868</v>
      </c>
      <c r="E5705" s="10">
        <v>197828.1</v>
      </c>
      <c r="F5705" s="10">
        <v>1736413.6</v>
      </c>
      <c r="G5705" s="10">
        <v>1488387.4</v>
      </c>
      <c r="H5705" s="11" t="s">
        <v>147</v>
      </c>
      <c r="I5705" s="28">
        <v>1254159.2</v>
      </c>
      <c r="J5705" s="28">
        <v>1166262.5</v>
      </c>
    </row>
    <row r="5706" spans="1:10" x14ac:dyDescent="0.25">
      <c r="A5706"/>
      <c r="B5706" s="17"/>
      <c r="C5706" s="19">
        <v>2018</v>
      </c>
      <c r="D5706" s="30" t="s">
        <v>1868</v>
      </c>
      <c r="E5706" s="30" t="s">
        <v>1867</v>
      </c>
      <c r="F5706" s="10">
        <v>2379051.7000000002</v>
      </c>
      <c r="G5706" s="10">
        <v>1968830.8</v>
      </c>
      <c r="H5706" s="11" t="s">
        <v>147</v>
      </c>
      <c r="I5706" s="30" t="s">
        <v>1867</v>
      </c>
      <c r="J5706" s="28">
        <v>1563169.6</v>
      </c>
    </row>
    <row r="5707" spans="1:10" x14ac:dyDescent="0.25">
      <c r="A5707" s="18" t="s">
        <v>63</v>
      </c>
      <c r="B5707" s="17" t="s">
        <v>37</v>
      </c>
      <c r="C5707" s="19">
        <v>2013</v>
      </c>
      <c r="D5707" s="30" t="s">
        <v>1868</v>
      </c>
      <c r="E5707" s="34" t="s">
        <v>1867</v>
      </c>
      <c r="F5707" s="34" t="s">
        <v>1867</v>
      </c>
      <c r="G5707" s="10">
        <v>5647974.3999999994</v>
      </c>
      <c r="H5707" s="11" t="s">
        <v>1867</v>
      </c>
      <c r="I5707" s="11" t="s">
        <v>1867</v>
      </c>
      <c r="J5707" s="28">
        <v>4932570.8</v>
      </c>
    </row>
    <row r="5708" spans="1:10" x14ac:dyDescent="0.25">
      <c r="A5708"/>
      <c r="B5708" s="17"/>
      <c r="C5708" s="19">
        <v>2014</v>
      </c>
      <c r="D5708" s="30" t="s">
        <v>1868</v>
      </c>
      <c r="E5708" s="29" t="s">
        <v>1867</v>
      </c>
      <c r="F5708" s="10">
        <v>6149935</v>
      </c>
      <c r="G5708" s="10">
        <v>5274885.3</v>
      </c>
      <c r="H5708" s="11" t="s">
        <v>1867</v>
      </c>
      <c r="I5708" s="11" t="s">
        <v>1867</v>
      </c>
      <c r="J5708" s="28">
        <v>4523430.3</v>
      </c>
    </row>
    <row r="5709" spans="1:10" x14ac:dyDescent="0.25">
      <c r="A5709"/>
      <c r="B5709" s="17"/>
      <c r="C5709" s="19">
        <v>2015</v>
      </c>
      <c r="D5709" s="30" t="s">
        <v>1868</v>
      </c>
      <c r="E5709" s="33" t="s">
        <v>1867</v>
      </c>
      <c r="F5709" s="33" t="s">
        <v>1867</v>
      </c>
      <c r="G5709" s="10">
        <v>5999711.5</v>
      </c>
      <c r="H5709" s="11" t="s">
        <v>1867</v>
      </c>
      <c r="I5709" s="11" t="s">
        <v>1867</v>
      </c>
      <c r="J5709" s="28">
        <v>5311072.9000000004</v>
      </c>
    </row>
    <row r="5710" spans="1:10" x14ac:dyDescent="0.25">
      <c r="A5710"/>
      <c r="B5710" s="17"/>
      <c r="C5710" s="19">
        <v>2016</v>
      </c>
      <c r="D5710" s="30" t="s">
        <v>1868</v>
      </c>
      <c r="E5710" s="10">
        <v>1817961.6</v>
      </c>
      <c r="F5710" s="10">
        <v>9903445.1000000015</v>
      </c>
      <c r="G5710" s="10">
        <v>8522420.0999999996</v>
      </c>
      <c r="H5710" s="28">
        <v>277078.8</v>
      </c>
      <c r="I5710" s="28">
        <v>7639678.9000000004</v>
      </c>
      <c r="J5710" s="28">
        <v>7491360.2000000002</v>
      </c>
    </row>
    <row r="5711" spans="1:10" x14ac:dyDescent="0.25">
      <c r="A5711"/>
      <c r="B5711" s="17"/>
      <c r="C5711" s="19">
        <v>2017</v>
      </c>
      <c r="D5711" s="30" t="s">
        <v>1868</v>
      </c>
      <c r="E5711" s="33" t="s">
        <v>1867</v>
      </c>
      <c r="F5711" s="33" t="s">
        <v>1867</v>
      </c>
      <c r="G5711" s="10">
        <v>12656898.9</v>
      </c>
      <c r="H5711" s="11" t="s">
        <v>1867</v>
      </c>
      <c r="I5711" s="11" t="s">
        <v>1867</v>
      </c>
      <c r="J5711" s="28">
        <v>11218529.4</v>
      </c>
    </row>
    <row r="5712" spans="1:10" x14ac:dyDescent="0.25">
      <c r="A5712"/>
      <c r="B5712" s="17"/>
      <c r="C5712" s="19">
        <v>2018</v>
      </c>
      <c r="D5712" s="30" t="s">
        <v>1868</v>
      </c>
      <c r="E5712" s="10">
        <v>1639106.9000000001</v>
      </c>
      <c r="F5712" s="10">
        <v>18420234.199999999</v>
      </c>
      <c r="G5712" s="10">
        <v>16159440.1</v>
      </c>
      <c r="H5712" s="28">
        <v>8396.2999999999993</v>
      </c>
      <c r="I5712" s="28">
        <v>15322256.300000001</v>
      </c>
      <c r="J5712" s="28">
        <v>14755758</v>
      </c>
    </row>
    <row r="5713" spans="1:10" x14ac:dyDescent="0.25">
      <c r="A5713" s="20" t="s">
        <v>142</v>
      </c>
      <c r="B5713" s="17" t="s">
        <v>38</v>
      </c>
      <c r="C5713" s="19">
        <v>2013</v>
      </c>
      <c r="D5713" s="30" t="s">
        <v>1868</v>
      </c>
      <c r="E5713" s="34" t="s">
        <v>1867</v>
      </c>
      <c r="F5713" s="34" t="s">
        <v>1867</v>
      </c>
      <c r="G5713" s="10">
        <v>1858376.5</v>
      </c>
      <c r="H5713" s="11" t="s">
        <v>1867</v>
      </c>
      <c r="I5713" s="11" t="s">
        <v>1867</v>
      </c>
      <c r="J5713" s="28">
        <v>1457085.4</v>
      </c>
    </row>
    <row r="5714" spans="1:10" x14ac:dyDescent="0.25">
      <c r="A5714"/>
      <c r="B5714" s="17"/>
      <c r="C5714" s="19">
        <v>2014</v>
      </c>
      <c r="D5714" s="30" t="s">
        <v>1868</v>
      </c>
      <c r="E5714" s="29" t="s">
        <v>1867</v>
      </c>
      <c r="F5714" s="10">
        <v>2174220.7000000002</v>
      </c>
      <c r="G5714" s="10">
        <v>1838692.4000000001</v>
      </c>
      <c r="H5714" s="11" t="s">
        <v>1867</v>
      </c>
      <c r="I5714" s="11" t="s">
        <v>1867</v>
      </c>
      <c r="J5714" s="28">
        <v>1398257.1</v>
      </c>
    </row>
    <row r="5715" spans="1:10" x14ac:dyDescent="0.25">
      <c r="A5715"/>
      <c r="B5715" s="17"/>
      <c r="C5715" s="19">
        <v>2015</v>
      </c>
      <c r="D5715" s="30" t="s">
        <v>1868</v>
      </c>
      <c r="E5715" s="33" t="s">
        <v>1867</v>
      </c>
      <c r="F5715" s="33" t="s">
        <v>1867</v>
      </c>
      <c r="G5715" s="10">
        <v>2160260</v>
      </c>
      <c r="H5715" s="11" t="s">
        <v>1867</v>
      </c>
      <c r="I5715" s="11" t="s">
        <v>1867</v>
      </c>
      <c r="J5715" s="28">
        <v>1756823.2</v>
      </c>
    </row>
    <row r="5716" spans="1:10" x14ac:dyDescent="0.25">
      <c r="A5716"/>
      <c r="B5716" s="17"/>
      <c r="C5716" s="19">
        <v>2016</v>
      </c>
      <c r="D5716" s="30" t="s">
        <v>1868</v>
      </c>
      <c r="E5716" s="11" t="s">
        <v>1867</v>
      </c>
      <c r="F5716" s="33" t="s">
        <v>1867</v>
      </c>
      <c r="G5716" s="10">
        <v>3239804.4000000004</v>
      </c>
      <c r="H5716" s="11" t="s">
        <v>1867</v>
      </c>
      <c r="I5716" s="11" t="s">
        <v>1867</v>
      </c>
      <c r="J5716" s="28">
        <v>2558858.7000000002</v>
      </c>
    </row>
    <row r="5717" spans="1:10" x14ac:dyDescent="0.25">
      <c r="A5717"/>
      <c r="B5717" s="17"/>
      <c r="C5717" s="19">
        <v>2017</v>
      </c>
      <c r="D5717" s="30" t="s">
        <v>1868</v>
      </c>
      <c r="E5717" s="10">
        <v>876213.1</v>
      </c>
      <c r="F5717" s="10">
        <v>5422778.2000000002</v>
      </c>
      <c r="G5717" s="10">
        <v>4459245.2</v>
      </c>
      <c r="H5717" s="11" t="s">
        <v>147</v>
      </c>
      <c r="I5717" s="28">
        <v>3790422.9</v>
      </c>
      <c r="J5717" s="28">
        <v>3441617</v>
      </c>
    </row>
    <row r="5718" spans="1:10" x14ac:dyDescent="0.25">
      <c r="A5718"/>
      <c r="B5718" s="17"/>
      <c r="C5718" s="19">
        <v>2018</v>
      </c>
      <c r="D5718" s="30" t="s">
        <v>1868</v>
      </c>
      <c r="E5718" s="30" t="s">
        <v>1867</v>
      </c>
      <c r="F5718" s="30" t="s">
        <v>1867</v>
      </c>
      <c r="G5718" s="10">
        <v>5233907.9000000004</v>
      </c>
      <c r="H5718" s="11" t="s">
        <v>1867</v>
      </c>
      <c r="I5718" s="11" t="s">
        <v>1867</v>
      </c>
      <c r="J5718" s="28">
        <v>4342890.2</v>
      </c>
    </row>
    <row r="5719" spans="1:10" x14ac:dyDescent="0.25">
      <c r="A5719" s="21" t="s">
        <v>1836</v>
      </c>
      <c r="B5719" s="17" t="s">
        <v>1837</v>
      </c>
      <c r="C5719" s="19">
        <v>2013</v>
      </c>
      <c r="D5719" s="30" t="s">
        <v>1868</v>
      </c>
      <c r="E5719" s="10">
        <v>249433.69999999998</v>
      </c>
      <c r="F5719" s="10">
        <v>1108223.6000000001</v>
      </c>
      <c r="G5719" s="10">
        <v>869448.4</v>
      </c>
      <c r="H5719" s="11" t="s">
        <v>147</v>
      </c>
      <c r="I5719" s="28">
        <v>589022.5</v>
      </c>
      <c r="J5719" s="28">
        <v>578875.80000000005</v>
      </c>
    </row>
    <row r="5720" spans="1:10" x14ac:dyDescent="0.25">
      <c r="A5720"/>
      <c r="B5720" s="17"/>
      <c r="C5720" s="19">
        <v>2014</v>
      </c>
      <c r="D5720" s="30" t="s">
        <v>1868</v>
      </c>
      <c r="E5720" s="10">
        <v>669369</v>
      </c>
      <c r="F5720" s="10">
        <v>1135407.3</v>
      </c>
      <c r="G5720" s="10">
        <v>934575.8</v>
      </c>
      <c r="H5720" s="11" t="s">
        <v>147</v>
      </c>
      <c r="I5720" s="28">
        <v>619928</v>
      </c>
      <c r="J5720" s="28">
        <v>602504.5</v>
      </c>
    </row>
    <row r="5721" spans="1:10" x14ac:dyDescent="0.25">
      <c r="A5721"/>
      <c r="B5721" s="17"/>
      <c r="C5721" s="19">
        <v>2015</v>
      </c>
      <c r="D5721" s="30" t="s">
        <v>1868</v>
      </c>
      <c r="E5721" s="10">
        <v>1023400.2</v>
      </c>
      <c r="F5721" s="10">
        <v>1544805</v>
      </c>
      <c r="G5721" s="10">
        <v>1185094.3</v>
      </c>
      <c r="H5721" s="11" t="s">
        <v>147</v>
      </c>
      <c r="I5721" s="28">
        <v>898460.7</v>
      </c>
      <c r="J5721" s="28">
        <v>883161.4</v>
      </c>
    </row>
    <row r="5722" spans="1:10" x14ac:dyDescent="0.25">
      <c r="A5722"/>
      <c r="B5722" s="17"/>
      <c r="C5722" s="19">
        <v>2016</v>
      </c>
      <c r="D5722" s="30" t="s">
        <v>1868</v>
      </c>
      <c r="E5722" s="11" t="s">
        <v>1867</v>
      </c>
      <c r="F5722" s="33" t="s">
        <v>1867</v>
      </c>
      <c r="G5722" s="10">
        <v>1870446.6</v>
      </c>
      <c r="H5722" s="11" t="s">
        <v>1867</v>
      </c>
      <c r="I5722" s="11" t="s">
        <v>1867</v>
      </c>
      <c r="J5722" s="28">
        <v>1311654.8</v>
      </c>
    </row>
    <row r="5723" spans="1:10" x14ac:dyDescent="0.25">
      <c r="A5723"/>
      <c r="B5723" s="17"/>
      <c r="C5723" s="19">
        <v>2017</v>
      </c>
      <c r="D5723" s="30" t="s">
        <v>1868</v>
      </c>
      <c r="E5723" s="10">
        <v>705276.2</v>
      </c>
      <c r="F5723" s="10">
        <v>3070148.2</v>
      </c>
      <c r="G5723" s="10">
        <v>2556672.7999999998</v>
      </c>
      <c r="H5723" s="11" t="s">
        <v>147</v>
      </c>
      <c r="I5723" s="28">
        <v>1755590.2</v>
      </c>
      <c r="J5723" s="28">
        <v>1720987.3</v>
      </c>
    </row>
    <row r="5724" spans="1:10" x14ac:dyDescent="0.25">
      <c r="A5724"/>
      <c r="B5724" s="17"/>
      <c r="C5724" s="19">
        <v>2018</v>
      </c>
      <c r="D5724" s="30" t="s">
        <v>1868</v>
      </c>
      <c r="E5724" s="30" t="s">
        <v>1867</v>
      </c>
      <c r="F5724" s="30" t="s">
        <v>1867</v>
      </c>
      <c r="G5724" s="10">
        <v>2959109.4000000004</v>
      </c>
      <c r="H5724" s="11" t="s">
        <v>1867</v>
      </c>
      <c r="I5724" s="11" t="s">
        <v>1867</v>
      </c>
      <c r="J5724" s="28">
        <v>2242633.2000000002</v>
      </c>
    </row>
    <row r="5725" spans="1:10" x14ac:dyDescent="0.25">
      <c r="A5725" s="22" t="s">
        <v>1838</v>
      </c>
      <c r="B5725" s="17" t="s">
        <v>1839</v>
      </c>
      <c r="C5725" s="19">
        <v>2013</v>
      </c>
      <c r="D5725" s="30" t="s">
        <v>1868</v>
      </c>
      <c r="E5725" s="34" t="s">
        <v>1867</v>
      </c>
      <c r="F5725" s="10">
        <v>960826.2</v>
      </c>
      <c r="G5725" s="10">
        <v>766513.9</v>
      </c>
      <c r="H5725" s="11" t="s">
        <v>147</v>
      </c>
      <c r="I5725" s="28">
        <v>500425.8</v>
      </c>
      <c r="J5725" s="28">
        <v>493416.5</v>
      </c>
    </row>
    <row r="5726" spans="1:10" x14ac:dyDescent="0.25">
      <c r="A5726"/>
      <c r="B5726" s="17"/>
      <c r="C5726" s="19">
        <v>2014</v>
      </c>
      <c r="D5726" s="30" t="s">
        <v>1868</v>
      </c>
      <c r="E5726" s="29" t="s">
        <v>1867</v>
      </c>
      <c r="F5726" s="10">
        <v>968975</v>
      </c>
      <c r="G5726" s="10">
        <v>821310.1</v>
      </c>
      <c r="H5726" s="11" t="s">
        <v>147</v>
      </c>
      <c r="I5726" s="29" t="s">
        <v>1867</v>
      </c>
      <c r="J5726" s="28">
        <v>522315</v>
      </c>
    </row>
    <row r="5727" spans="1:10" x14ac:dyDescent="0.25">
      <c r="A5727"/>
      <c r="B5727" s="17"/>
      <c r="C5727" s="19">
        <v>2015</v>
      </c>
      <c r="D5727" s="30" t="s">
        <v>1868</v>
      </c>
      <c r="E5727" s="33" t="s">
        <v>1867</v>
      </c>
      <c r="F5727" s="10">
        <v>1359280.8</v>
      </c>
      <c r="G5727" s="10">
        <v>1059588.7</v>
      </c>
      <c r="H5727" s="11" t="s">
        <v>147</v>
      </c>
      <c r="I5727" s="33" t="s">
        <v>1867</v>
      </c>
      <c r="J5727" s="28">
        <v>784122.5</v>
      </c>
    </row>
    <row r="5728" spans="1:10" x14ac:dyDescent="0.25">
      <c r="A5728"/>
      <c r="B5728" s="17"/>
      <c r="C5728" s="19">
        <v>2016</v>
      </c>
      <c r="D5728" s="30" t="s">
        <v>1868</v>
      </c>
      <c r="E5728" s="10">
        <v>424692.1</v>
      </c>
      <c r="F5728" s="10">
        <v>2072218.7</v>
      </c>
      <c r="G5728" s="10">
        <v>1679610.7999999998</v>
      </c>
      <c r="H5728" s="11" t="s">
        <v>147</v>
      </c>
      <c r="I5728" s="33" t="s">
        <v>1867</v>
      </c>
      <c r="J5728" s="28">
        <v>1155412.5</v>
      </c>
    </row>
    <row r="5729" spans="1:10" x14ac:dyDescent="0.25">
      <c r="A5729"/>
      <c r="B5729" s="17"/>
      <c r="C5729" s="19">
        <v>2017</v>
      </c>
      <c r="D5729" s="30" t="s">
        <v>1868</v>
      </c>
      <c r="E5729" s="33" t="s">
        <v>1867</v>
      </c>
      <c r="F5729" s="10">
        <v>2644390.2999999998</v>
      </c>
      <c r="G5729" s="10">
        <v>2219179.0999999996</v>
      </c>
      <c r="H5729" s="11" t="s">
        <v>147</v>
      </c>
      <c r="I5729" s="33" t="s">
        <v>1867</v>
      </c>
      <c r="J5729" s="28">
        <v>1483510.9</v>
      </c>
    </row>
    <row r="5730" spans="1:10" x14ac:dyDescent="0.25">
      <c r="A5730"/>
      <c r="B5730" s="17"/>
      <c r="C5730" s="19">
        <v>2018</v>
      </c>
      <c r="D5730" s="30" t="s">
        <v>1868</v>
      </c>
      <c r="E5730" s="10">
        <v>124128.3</v>
      </c>
      <c r="F5730" s="10">
        <v>3308000</v>
      </c>
      <c r="G5730" s="10">
        <v>2605529.6</v>
      </c>
      <c r="H5730" s="11" t="s">
        <v>1867</v>
      </c>
      <c r="I5730" s="11" t="s">
        <v>1867</v>
      </c>
      <c r="J5730" s="28">
        <v>1923429.1</v>
      </c>
    </row>
    <row r="5731" spans="1:10" x14ac:dyDescent="0.25">
      <c r="A5731" s="22" t="s">
        <v>1840</v>
      </c>
      <c r="B5731" s="17" t="s">
        <v>1841</v>
      </c>
      <c r="C5731" s="19">
        <v>2013</v>
      </c>
      <c r="D5731" s="30" t="s">
        <v>1868</v>
      </c>
      <c r="E5731" s="34" t="s">
        <v>1867</v>
      </c>
      <c r="F5731" s="10">
        <v>147397.4</v>
      </c>
      <c r="G5731" s="10">
        <v>102934.5</v>
      </c>
      <c r="H5731" s="11" t="s">
        <v>147</v>
      </c>
      <c r="I5731" s="28">
        <v>88596.7</v>
      </c>
      <c r="J5731" s="28">
        <v>85459.3</v>
      </c>
    </row>
    <row r="5732" spans="1:10" x14ac:dyDescent="0.25">
      <c r="A5732"/>
      <c r="B5732" s="17"/>
      <c r="C5732" s="19">
        <v>2014</v>
      </c>
      <c r="D5732" s="30" t="s">
        <v>1868</v>
      </c>
      <c r="E5732" s="29" t="s">
        <v>1867</v>
      </c>
      <c r="F5732" s="10">
        <v>166432.29999999999</v>
      </c>
      <c r="G5732" s="10">
        <v>113265.7</v>
      </c>
      <c r="H5732" s="11" t="s">
        <v>147</v>
      </c>
      <c r="I5732" s="29" t="s">
        <v>1867</v>
      </c>
      <c r="J5732" s="28">
        <v>80189.5</v>
      </c>
    </row>
    <row r="5733" spans="1:10" x14ac:dyDescent="0.25">
      <c r="A5733"/>
      <c r="B5733" s="17"/>
      <c r="C5733" s="19">
        <v>2015</v>
      </c>
      <c r="D5733" s="30" t="s">
        <v>1868</v>
      </c>
      <c r="E5733" s="33" t="s">
        <v>1867</v>
      </c>
      <c r="F5733" s="10">
        <v>185524.2</v>
      </c>
      <c r="G5733" s="10">
        <v>125505.59999999999</v>
      </c>
      <c r="H5733" s="11" t="s">
        <v>147</v>
      </c>
      <c r="I5733" s="33" t="s">
        <v>1867</v>
      </c>
      <c r="J5733" s="28">
        <v>99038.9</v>
      </c>
    </row>
    <row r="5734" spans="1:10" x14ac:dyDescent="0.25">
      <c r="A5734"/>
      <c r="B5734" s="17"/>
      <c r="C5734" s="19">
        <v>2016</v>
      </c>
      <c r="D5734" s="30" t="s">
        <v>1868</v>
      </c>
      <c r="E5734" s="10">
        <v>431546.9</v>
      </c>
      <c r="F5734" s="10">
        <v>279079.90000000002</v>
      </c>
      <c r="G5734" s="10">
        <v>190835.8</v>
      </c>
      <c r="H5734" s="11" t="s">
        <v>1867</v>
      </c>
      <c r="I5734" s="11" t="s">
        <v>1867</v>
      </c>
      <c r="J5734" s="28">
        <v>156242.29999999999</v>
      </c>
    </row>
    <row r="5735" spans="1:10" x14ac:dyDescent="0.25">
      <c r="A5735"/>
      <c r="B5735" s="17"/>
      <c r="C5735" s="19">
        <v>2017</v>
      </c>
      <c r="D5735" s="30" t="s">
        <v>1868</v>
      </c>
      <c r="E5735" s="33" t="s">
        <v>1867</v>
      </c>
      <c r="F5735" s="10">
        <v>425757.9</v>
      </c>
      <c r="G5735" s="10">
        <v>337493.7</v>
      </c>
      <c r="H5735" s="11" t="s">
        <v>147</v>
      </c>
      <c r="I5735" s="33" t="s">
        <v>1867</v>
      </c>
      <c r="J5735" s="28">
        <v>237476.4</v>
      </c>
    </row>
    <row r="5736" spans="1:10" x14ac:dyDescent="0.25">
      <c r="A5736"/>
      <c r="B5736" s="17"/>
      <c r="C5736" s="19">
        <v>2018</v>
      </c>
      <c r="D5736" s="30" t="s">
        <v>1868</v>
      </c>
      <c r="E5736" s="30" t="s">
        <v>1867</v>
      </c>
      <c r="F5736" s="10">
        <v>546744.89999999991</v>
      </c>
      <c r="G5736" s="10">
        <v>353579.8</v>
      </c>
      <c r="H5736" s="11" t="s">
        <v>147</v>
      </c>
      <c r="I5736" s="30" t="s">
        <v>1867</v>
      </c>
      <c r="J5736" s="28">
        <v>319204.09999999998</v>
      </c>
    </row>
    <row r="5737" spans="1:10" x14ac:dyDescent="0.25">
      <c r="A5737" s="21" t="s">
        <v>1842</v>
      </c>
      <c r="B5737" s="17" t="s">
        <v>1843</v>
      </c>
      <c r="C5737" s="19">
        <v>2013</v>
      </c>
      <c r="D5737" s="30" t="s">
        <v>1868</v>
      </c>
      <c r="E5737" s="34" t="s">
        <v>1867</v>
      </c>
      <c r="F5737" s="34" t="s">
        <v>1867</v>
      </c>
      <c r="G5737" s="10">
        <v>988928.1</v>
      </c>
      <c r="H5737" s="11" t="s">
        <v>1867</v>
      </c>
      <c r="I5737" s="11" t="s">
        <v>1867</v>
      </c>
      <c r="J5737" s="28">
        <v>878209.6</v>
      </c>
    </row>
    <row r="5738" spans="1:10" x14ac:dyDescent="0.25">
      <c r="A5738"/>
      <c r="B5738" s="17"/>
      <c r="C5738" s="19">
        <v>2014</v>
      </c>
      <c r="D5738" s="30" t="s">
        <v>1868</v>
      </c>
      <c r="E5738" s="29" t="s">
        <v>1867</v>
      </c>
      <c r="F5738" s="10">
        <v>1038813.4</v>
      </c>
      <c r="G5738" s="10">
        <v>904116.6</v>
      </c>
      <c r="H5738" s="11" t="s">
        <v>1867</v>
      </c>
      <c r="I5738" s="11" t="s">
        <v>1867</v>
      </c>
      <c r="J5738" s="28">
        <v>795752.6</v>
      </c>
    </row>
    <row r="5739" spans="1:10" x14ac:dyDescent="0.25">
      <c r="A5739"/>
      <c r="B5739" s="17"/>
      <c r="C5739" s="19">
        <v>2015</v>
      </c>
      <c r="D5739" s="30" t="s">
        <v>1868</v>
      </c>
      <c r="E5739" s="33" t="s">
        <v>1867</v>
      </c>
      <c r="F5739" s="33" t="s">
        <v>1867</v>
      </c>
      <c r="G5739" s="10">
        <v>975165.70000000007</v>
      </c>
      <c r="H5739" s="11" t="s">
        <v>1867</v>
      </c>
      <c r="I5739" s="11" t="s">
        <v>1867</v>
      </c>
      <c r="J5739" s="28">
        <v>873661.8</v>
      </c>
    </row>
    <row r="5740" spans="1:10" x14ac:dyDescent="0.25">
      <c r="A5740"/>
      <c r="B5740" s="17"/>
      <c r="C5740" s="19">
        <v>2016</v>
      </c>
      <c r="D5740" s="30" t="s">
        <v>1868</v>
      </c>
      <c r="E5740" s="11" t="s">
        <v>1867</v>
      </c>
      <c r="F5740" s="33" t="s">
        <v>1867</v>
      </c>
      <c r="G5740" s="10">
        <v>1369357.7999999998</v>
      </c>
      <c r="H5740" s="11" t="s">
        <v>1867</v>
      </c>
      <c r="I5740" s="11" t="s">
        <v>1867</v>
      </c>
      <c r="J5740" s="28">
        <v>1247203.8999999999</v>
      </c>
    </row>
    <row r="5741" spans="1:10" x14ac:dyDescent="0.25">
      <c r="A5741"/>
      <c r="B5741" s="17"/>
      <c r="C5741" s="19">
        <v>2017</v>
      </c>
      <c r="D5741" s="30" t="s">
        <v>1868</v>
      </c>
      <c r="E5741" s="10">
        <v>170936.9</v>
      </c>
      <c r="F5741" s="10">
        <v>2352630</v>
      </c>
      <c r="G5741" s="10">
        <v>1902572.4</v>
      </c>
      <c r="H5741" s="11" t="s">
        <v>147</v>
      </c>
      <c r="I5741" s="28">
        <v>2034832.7</v>
      </c>
      <c r="J5741" s="28">
        <v>1720629.7</v>
      </c>
    </row>
    <row r="5742" spans="1:10" x14ac:dyDescent="0.25">
      <c r="A5742"/>
      <c r="B5742" s="17"/>
      <c r="C5742" s="19">
        <v>2018</v>
      </c>
      <c r="D5742" s="30" t="s">
        <v>1868</v>
      </c>
      <c r="E5742" s="10">
        <v>222727.2</v>
      </c>
      <c r="F5742" s="10">
        <v>2767110.3</v>
      </c>
      <c r="G5742" s="10">
        <v>2274798.5</v>
      </c>
      <c r="H5742" s="11" t="s">
        <v>147</v>
      </c>
      <c r="I5742" s="28">
        <v>2444361.9</v>
      </c>
      <c r="J5742" s="28">
        <v>2100257</v>
      </c>
    </row>
    <row r="5743" spans="1:10" x14ac:dyDescent="0.25">
      <c r="A5743" s="22" t="s">
        <v>1844</v>
      </c>
      <c r="B5743" s="17" t="s">
        <v>1845</v>
      </c>
      <c r="C5743" s="19">
        <v>2013</v>
      </c>
      <c r="D5743" s="30" t="s">
        <v>1868</v>
      </c>
      <c r="E5743" s="10">
        <v>136658.9</v>
      </c>
      <c r="F5743" s="10">
        <v>233104.5</v>
      </c>
      <c r="G5743" s="10">
        <v>169072.8</v>
      </c>
      <c r="H5743" s="11" t="s">
        <v>147</v>
      </c>
      <c r="I5743" s="28">
        <v>131261.20000000001</v>
      </c>
      <c r="J5743" s="28">
        <v>124448</v>
      </c>
    </row>
    <row r="5744" spans="1:10" x14ac:dyDescent="0.25">
      <c r="A5744"/>
      <c r="B5744" s="17"/>
      <c r="C5744" s="19">
        <v>2014</v>
      </c>
      <c r="D5744" s="30" t="s">
        <v>1868</v>
      </c>
      <c r="E5744" s="29" t="s">
        <v>1867</v>
      </c>
      <c r="F5744" s="10">
        <v>237707.3</v>
      </c>
      <c r="G5744" s="10">
        <v>168339.3</v>
      </c>
      <c r="H5744" s="11" t="s">
        <v>147</v>
      </c>
      <c r="I5744" s="29" t="s">
        <v>1867</v>
      </c>
      <c r="J5744" s="28">
        <v>120726</v>
      </c>
    </row>
    <row r="5745" spans="1:10" x14ac:dyDescent="0.25">
      <c r="A5745"/>
      <c r="B5745" s="17"/>
      <c r="C5745" s="19">
        <v>2015</v>
      </c>
      <c r="D5745" s="30" t="s">
        <v>1868</v>
      </c>
      <c r="E5745" s="33" t="s">
        <v>1867</v>
      </c>
      <c r="F5745" s="10">
        <v>246478.4</v>
      </c>
      <c r="G5745" s="10">
        <v>186180.7</v>
      </c>
      <c r="H5745" s="11" t="s">
        <v>147</v>
      </c>
      <c r="I5745" s="33" t="s">
        <v>1867</v>
      </c>
      <c r="J5745" s="28">
        <v>132419.70000000001</v>
      </c>
    </row>
    <row r="5746" spans="1:10" x14ac:dyDescent="0.25">
      <c r="A5746"/>
      <c r="B5746" s="17"/>
      <c r="C5746" s="19">
        <v>2016</v>
      </c>
      <c r="D5746" s="30" t="s">
        <v>1868</v>
      </c>
      <c r="E5746" s="10">
        <v>141277.4</v>
      </c>
      <c r="F5746" s="10">
        <v>313215.90000000002</v>
      </c>
      <c r="G5746" s="10">
        <v>235153.69999999998</v>
      </c>
      <c r="H5746" s="11" t="s">
        <v>147</v>
      </c>
      <c r="I5746" s="33" t="s">
        <v>1867</v>
      </c>
      <c r="J5746" s="28">
        <v>192328.8</v>
      </c>
    </row>
    <row r="5747" spans="1:10" x14ac:dyDescent="0.25">
      <c r="A5747"/>
      <c r="B5747" s="17"/>
      <c r="C5747" s="19">
        <v>2017</v>
      </c>
      <c r="D5747" s="30" t="s">
        <v>1868</v>
      </c>
      <c r="E5747" s="33" t="s">
        <v>1867</v>
      </c>
      <c r="F5747" s="10">
        <v>390698.2</v>
      </c>
      <c r="G5747" s="10">
        <v>316726.40000000002</v>
      </c>
      <c r="H5747" s="11" t="s">
        <v>147</v>
      </c>
      <c r="I5747" s="33" t="s">
        <v>1867</v>
      </c>
      <c r="J5747" s="28">
        <v>255027.20000000001</v>
      </c>
    </row>
    <row r="5748" spans="1:10" x14ac:dyDescent="0.25">
      <c r="A5748"/>
      <c r="B5748" s="17"/>
      <c r="C5748" s="19">
        <v>2018</v>
      </c>
      <c r="D5748" s="30" t="s">
        <v>1868</v>
      </c>
      <c r="E5748" s="30" t="s">
        <v>1867</v>
      </c>
      <c r="F5748" s="10">
        <v>458626.4</v>
      </c>
      <c r="G5748" s="10">
        <v>372761.30000000005</v>
      </c>
      <c r="H5748" s="11" t="s">
        <v>147</v>
      </c>
      <c r="I5748" s="30" t="s">
        <v>1867</v>
      </c>
      <c r="J5748" s="28">
        <v>303060.90000000002</v>
      </c>
    </row>
    <row r="5749" spans="1:10" x14ac:dyDescent="0.25">
      <c r="A5749" s="22" t="s">
        <v>1846</v>
      </c>
      <c r="B5749" s="17" t="s">
        <v>1847</v>
      </c>
      <c r="C5749" s="19">
        <v>2013</v>
      </c>
      <c r="D5749" s="30" t="s">
        <v>1868</v>
      </c>
      <c r="E5749" s="34" t="s">
        <v>1867</v>
      </c>
      <c r="F5749" s="34" t="s">
        <v>1867</v>
      </c>
      <c r="G5749" s="10">
        <v>187132</v>
      </c>
      <c r="H5749" s="11" t="s">
        <v>1867</v>
      </c>
      <c r="I5749" s="11" t="s">
        <v>1867</v>
      </c>
      <c r="J5749" s="28">
        <v>155319.5</v>
      </c>
    </row>
    <row r="5750" spans="1:10" x14ac:dyDescent="0.25">
      <c r="A5750"/>
      <c r="B5750" s="17"/>
      <c r="C5750" s="19">
        <v>2014</v>
      </c>
      <c r="D5750" s="30" t="s">
        <v>1868</v>
      </c>
      <c r="E5750" s="10">
        <v>293093.7</v>
      </c>
      <c r="F5750" s="10">
        <v>214181.6</v>
      </c>
      <c r="G5750" s="10">
        <v>179383.30000000002</v>
      </c>
      <c r="H5750" s="11" t="s">
        <v>1867</v>
      </c>
      <c r="I5750" s="11" t="s">
        <v>1867</v>
      </c>
      <c r="J5750" s="28">
        <v>150125.20000000001</v>
      </c>
    </row>
    <row r="5751" spans="1:10" x14ac:dyDescent="0.25">
      <c r="A5751"/>
      <c r="B5751" s="17"/>
      <c r="C5751" s="19">
        <v>2015</v>
      </c>
      <c r="D5751" s="30" t="s">
        <v>1868</v>
      </c>
      <c r="E5751" s="10">
        <v>268362.60000000003</v>
      </c>
      <c r="F5751" s="10">
        <v>251979.7</v>
      </c>
      <c r="G5751" s="10">
        <v>197008.7</v>
      </c>
      <c r="H5751" s="11" t="s">
        <v>1867</v>
      </c>
      <c r="I5751" s="11" t="s">
        <v>1867</v>
      </c>
      <c r="J5751" s="28">
        <v>170188.5</v>
      </c>
    </row>
    <row r="5752" spans="1:10" x14ac:dyDescent="0.25">
      <c r="A5752"/>
      <c r="B5752" s="17"/>
      <c r="C5752" s="19">
        <v>2016</v>
      </c>
      <c r="D5752" s="30" t="s">
        <v>1868</v>
      </c>
      <c r="E5752" s="10">
        <v>300040.7</v>
      </c>
      <c r="F5752" s="10">
        <v>354344.6</v>
      </c>
      <c r="G5752" s="10">
        <v>291129.3</v>
      </c>
      <c r="H5752" s="11" t="s">
        <v>1867</v>
      </c>
      <c r="I5752" s="11" t="s">
        <v>1867</v>
      </c>
      <c r="J5752" s="28">
        <v>250919.3</v>
      </c>
    </row>
    <row r="5753" spans="1:10" x14ac:dyDescent="0.25">
      <c r="A5753"/>
      <c r="B5753" s="17"/>
      <c r="C5753" s="19">
        <v>2017</v>
      </c>
      <c r="D5753" s="30" t="s">
        <v>1868</v>
      </c>
      <c r="E5753" s="33" t="s">
        <v>1867</v>
      </c>
      <c r="F5753" s="10">
        <v>751872.6</v>
      </c>
      <c r="G5753" s="10">
        <v>395416.10000000003</v>
      </c>
      <c r="H5753" s="11" t="s">
        <v>147</v>
      </c>
      <c r="I5753" s="33" t="s">
        <v>1867</v>
      </c>
      <c r="J5753" s="28">
        <v>320308.40000000002</v>
      </c>
    </row>
    <row r="5754" spans="1:10" x14ac:dyDescent="0.25">
      <c r="A5754"/>
      <c r="B5754" s="17"/>
      <c r="C5754" s="19">
        <v>2018</v>
      </c>
      <c r="D5754" s="30" t="s">
        <v>1868</v>
      </c>
      <c r="E5754" s="30" t="s">
        <v>1867</v>
      </c>
      <c r="F5754" s="10">
        <v>827515.79999999993</v>
      </c>
      <c r="G5754" s="10">
        <v>449625.4</v>
      </c>
      <c r="H5754" s="11" t="s">
        <v>147</v>
      </c>
      <c r="I5754" s="30" t="s">
        <v>1867</v>
      </c>
      <c r="J5754" s="28">
        <v>391153.5</v>
      </c>
    </row>
    <row r="5755" spans="1:10" x14ac:dyDescent="0.25">
      <c r="A5755" s="22" t="s">
        <v>1848</v>
      </c>
      <c r="B5755" s="17" t="s">
        <v>1849</v>
      </c>
      <c r="C5755" s="19">
        <v>2013</v>
      </c>
      <c r="D5755" s="30" t="s">
        <v>1868</v>
      </c>
      <c r="E5755" s="30" t="s">
        <v>1868</v>
      </c>
      <c r="F5755" s="10">
        <v>207758.80000000002</v>
      </c>
      <c r="G5755" s="10">
        <v>199568.6</v>
      </c>
      <c r="H5755" s="11" t="s">
        <v>147</v>
      </c>
      <c r="I5755" s="28">
        <v>195252.1</v>
      </c>
      <c r="J5755" s="28">
        <v>191279.4</v>
      </c>
    </row>
    <row r="5756" spans="1:10" x14ac:dyDescent="0.25">
      <c r="A5756"/>
      <c r="B5756" s="17"/>
      <c r="C5756" s="19">
        <v>2014</v>
      </c>
      <c r="D5756" s="30" t="s">
        <v>1868</v>
      </c>
      <c r="E5756" s="30" t="s">
        <v>1868</v>
      </c>
      <c r="F5756" s="10">
        <v>187806.90000000002</v>
      </c>
      <c r="G5756" s="10">
        <v>176098.40000000002</v>
      </c>
      <c r="H5756" s="11" t="s">
        <v>147</v>
      </c>
      <c r="I5756" s="28">
        <v>173608.7</v>
      </c>
      <c r="J5756" s="28">
        <v>169100.2</v>
      </c>
    </row>
    <row r="5757" spans="1:10" x14ac:dyDescent="0.25">
      <c r="A5757"/>
      <c r="B5757" s="17"/>
      <c r="C5757" s="19">
        <v>2015</v>
      </c>
      <c r="D5757" s="30" t="s">
        <v>1868</v>
      </c>
      <c r="E5757" s="30" t="s">
        <v>1868</v>
      </c>
      <c r="F5757" s="10">
        <v>190664</v>
      </c>
      <c r="G5757" s="10">
        <v>188771.20000000001</v>
      </c>
      <c r="H5757" s="11" t="s">
        <v>147</v>
      </c>
      <c r="I5757" s="28">
        <v>184752.8</v>
      </c>
      <c r="J5757" s="28">
        <v>184050.6</v>
      </c>
    </row>
    <row r="5758" spans="1:10" x14ac:dyDescent="0.25">
      <c r="A5758"/>
      <c r="B5758" s="17"/>
      <c r="C5758" s="19">
        <v>2016</v>
      </c>
      <c r="D5758" s="30" t="s">
        <v>1868</v>
      </c>
      <c r="E5758" s="30" t="s">
        <v>1868</v>
      </c>
      <c r="F5758" s="10">
        <v>259615.2</v>
      </c>
      <c r="G5758" s="10">
        <v>254189.80000000002</v>
      </c>
      <c r="H5758" s="11" t="s">
        <v>147</v>
      </c>
      <c r="I5758" s="28">
        <v>248310.2</v>
      </c>
      <c r="J5758" s="28">
        <v>247826.6</v>
      </c>
    </row>
    <row r="5759" spans="1:10" x14ac:dyDescent="0.25">
      <c r="A5759"/>
      <c r="B5759" s="17"/>
      <c r="C5759" s="19">
        <v>2017</v>
      </c>
      <c r="D5759" s="30" t="s">
        <v>1868</v>
      </c>
      <c r="E5759" s="30" t="s">
        <v>1868</v>
      </c>
      <c r="F5759" s="10">
        <v>342964.1</v>
      </c>
      <c r="G5759" s="10">
        <v>341191.1</v>
      </c>
      <c r="H5759" s="11" t="s">
        <v>147</v>
      </c>
      <c r="I5759" s="28">
        <v>330481.8</v>
      </c>
      <c r="J5759" s="28">
        <v>330481.8</v>
      </c>
    </row>
    <row r="5760" spans="1:10" x14ac:dyDescent="0.25">
      <c r="A5760"/>
      <c r="B5760" s="17"/>
      <c r="C5760" s="19">
        <v>2018</v>
      </c>
      <c r="D5760" s="30" t="s">
        <v>1868</v>
      </c>
      <c r="E5760" s="30" t="s">
        <v>1868</v>
      </c>
      <c r="F5760" s="10">
        <v>396249.39999999997</v>
      </c>
      <c r="G5760" s="10">
        <v>386985.69999999995</v>
      </c>
      <c r="H5760" s="11" t="s">
        <v>147</v>
      </c>
      <c r="I5760" s="28">
        <v>386654.3</v>
      </c>
      <c r="J5760" s="28">
        <v>379128.6</v>
      </c>
    </row>
    <row r="5761" spans="1:10" x14ac:dyDescent="0.25">
      <c r="A5761" s="22" t="s">
        <v>1850</v>
      </c>
      <c r="B5761" s="17" t="s">
        <v>1851</v>
      </c>
      <c r="C5761" s="19">
        <v>2013</v>
      </c>
      <c r="D5761" s="30" t="s">
        <v>1868</v>
      </c>
      <c r="E5761" s="30" t="s">
        <v>1868</v>
      </c>
      <c r="F5761" s="10">
        <v>41831.799999999996</v>
      </c>
      <c r="G5761" s="10">
        <v>39926.199999999997</v>
      </c>
      <c r="H5761" s="11" t="s">
        <v>147</v>
      </c>
      <c r="I5761" s="28">
        <v>38556.699999999997</v>
      </c>
      <c r="J5761" s="28">
        <v>37535.599999999999</v>
      </c>
    </row>
    <row r="5762" spans="1:10" x14ac:dyDescent="0.25">
      <c r="A5762"/>
      <c r="B5762" s="17"/>
      <c r="C5762" s="19">
        <v>2014</v>
      </c>
      <c r="D5762" s="30" t="s">
        <v>1868</v>
      </c>
      <c r="E5762" s="30" t="s">
        <v>1868</v>
      </c>
      <c r="F5762" s="10">
        <v>39907.200000000004</v>
      </c>
      <c r="G5762" s="10">
        <v>39907.200000000004</v>
      </c>
      <c r="H5762" s="11" t="s">
        <v>147</v>
      </c>
      <c r="I5762" s="28">
        <v>37547.9</v>
      </c>
      <c r="J5762" s="28">
        <v>37547.9</v>
      </c>
    </row>
    <row r="5763" spans="1:10" x14ac:dyDescent="0.25">
      <c r="A5763"/>
      <c r="B5763" s="17"/>
      <c r="C5763" s="19">
        <v>2015</v>
      </c>
      <c r="D5763" s="30" t="s">
        <v>1868</v>
      </c>
      <c r="E5763" s="30" t="s">
        <v>1868</v>
      </c>
      <c r="F5763" s="10">
        <v>37938.200000000004</v>
      </c>
      <c r="G5763" s="10">
        <v>37938.200000000004</v>
      </c>
      <c r="H5763" s="11" t="s">
        <v>147</v>
      </c>
      <c r="I5763" s="28">
        <v>35304.400000000001</v>
      </c>
      <c r="J5763" s="28">
        <v>35304.400000000001</v>
      </c>
    </row>
    <row r="5764" spans="1:10" x14ac:dyDescent="0.25">
      <c r="A5764"/>
      <c r="B5764" s="17"/>
      <c r="C5764" s="19">
        <v>2016</v>
      </c>
      <c r="D5764" s="30" t="s">
        <v>1868</v>
      </c>
      <c r="E5764" s="30" t="s">
        <v>1868</v>
      </c>
      <c r="F5764" s="10">
        <v>62764.2</v>
      </c>
      <c r="G5764" s="10">
        <v>62764.2</v>
      </c>
      <c r="H5764" s="11" t="s">
        <v>147</v>
      </c>
      <c r="I5764" s="28">
        <v>59647.199999999997</v>
      </c>
      <c r="J5764" s="28">
        <v>59647.199999999997</v>
      </c>
    </row>
    <row r="5765" spans="1:10" x14ac:dyDescent="0.25">
      <c r="A5765"/>
      <c r="B5765" s="17"/>
      <c r="C5765" s="19">
        <v>2017</v>
      </c>
      <c r="D5765" s="30" t="s">
        <v>1868</v>
      </c>
      <c r="E5765" s="30" t="s">
        <v>1868</v>
      </c>
      <c r="F5765" s="10">
        <v>102378.2</v>
      </c>
      <c r="G5765" s="10">
        <v>102378.2</v>
      </c>
      <c r="H5765" s="11" t="s">
        <v>147</v>
      </c>
      <c r="I5765" s="28">
        <v>94883</v>
      </c>
      <c r="J5765" s="28">
        <v>94883</v>
      </c>
    </row>
    <row r="5766" spans="1:10" x14ac:dyDescent="0.25">
      <c r="A5766"/>
      <c r="B5766" s="17"/>
      <c r="C5766" s="19">
        <v>2018</v>
      </c>
      <c r="D5766" s="30" t="s">
        <v>1868</v>
      </c>
      <c r="E5766" s="30" t="s">
        <v>1868</v>
      </c>
      <c r="F5766" s="10">
        <v>136861.1</v>
      </c>
      <c r="G5766" s="10">
        <v>135545.1</v>
      </c>
      <c r="H5766" s="11" t="s">
        <v>147</v>
      </c>
      <c r="I5766" s="28">
        <v>128362.9</v>
      </c>
      <c r="J5766" s="28">
        <v>127046.9</v>
      </c>
    </row>
    <row r="5767" spans="1:10" x14ac:dyDescent="0.25">
      <c r="A5767" s="22" t="s">
        <v>1852</v>
      </c>
      <c r="B5767" s="17" t="s">
        <v>1853</v>
      </c>
      <c r="C5767" s="19">
        <v>2013</v>
      </c>
      <c r="D5767" s="30" t="s">
        <v>1868</v>
      </c>
      <c r="E5767" s="30" t="s">
        <v>1868</v>
      </c>
      <c r="F5767" s="10">
        <v>81574.7</v>
      </c>
      <c r="G5767" s="10">
        <v>76682.599999999991</v>
      </c>
      <c r="H5767" s="11" t="s">
        <v>147</v>
      </c>
      <c r="I5767" s="28">
        <v>73787</v>
      </c>
      <c r="J5767" s="28">
        <v>71706.899999999994</v>
      </c>
    </row>
    <row r="5768" spans="1:10" x14ac:dyDescent="0.25">
      <c r="A5768"/>
      <c r="B5768" s="17"/>
      <c r="C5768" s="19">
        <v>2014</v>
      </c>
      <c r="D5768" s="30" t="s">
        <v>1868</v>
      </c>
      <c r="E5768" s="30" t="s">
        <v>1868</v>
      </c>
      <c r="F5768" s="10">
        <v>76890.700000000012</v>
      </c>
      <c r="G5768" s="10">
        <v>72034.599999999991</v>
      </c>
      <c r="H5768" s="11" t="s">
        <v>147</v>
      </c>
      <c r="I5768" s="28">
        <v>68455.100000000006</v>
      </c>
      <c r="J5768" s="28">
        <v>66004.899999999994</v>
      </c>
    </row>
    <row r="5769" spans="1:10" x14ac:dyDescent="0.25">
      <c r="A5769"/>
      <c r="B5769" s="17"/>
      <c r="C5769" s="19">
        <v>2015</v>
      </c>
      <c r="D5769" s="30" t="s">
        <v>1868</v>
      </c>
      <c r="E5769" s="30" t="s">
        <v>1868</v>
      </c>
      <c r="F5769" s="10">
        <v>84653.2</v>
      </c>
      <c r="G5769" s="10">
        <v>78979</v>
      </c>
      <c r="H5769" s="11" t="s">
        <v>147</v>
      </c>
      <c r="I5769" s="28">
        <v>76263.399999999994</v>
      </c>
      <c r="J5769" s="28">
        <v>74800.399999999994</v>
      </c>
    </row>
    <row r="5770" spans="1:10" x14ac:dyDescent="0.25">
      <c r="A5770"/>
      <c r="B5770" s="17"/>
      <c r="C5770" s="19">
        <v>2016</v>
      </c>
      <c r="D5770" s="30" t="s">
        <v>1868</v>
      </c>
      <c r="E5770" s="30" t="s">
        <v>1868</v>
      </c>
      <c r="F5770" s="10">
        <v>115839.2</v>
      </c>
      <c r="G5770" s="10">
        <v>109286.6</v>
      </c>
      <c r="H5770" s="11" t="s">
        <v>147</v>
      </c>
      <c r="I5770" s="28">
        <v>106274.2</v>
      </c>
      <c r="J5770" s="28">
        <v>103434.3</v>
      </c>
    </row>
    <row r="5771" spans="1:10" x14ac:dyDescent="0.25">
      <c r="A5771"/>
      <c r="B5771" s="17"/>
      <c r="C5771" s="19">
        <v>2017</v>
      </c>
      <c r="D5771" s="30" t="s">
        <v>1868</v>
      </c>
      <c r="E5771" s="30" t="s">
        <v>1868</v>
      </c>
      <c r="F5771" s="10">
        <v>155882.5</v>
      </c>
      <c r="G5771" s="10">
        <v>148626.5</v>
      </c>
      <c r="H5771" s="11" t="s">
        <v>147</v>
      </c>
      <c r="I5771" s="28">
        <v>146484.20000000001</v>
      </c>
      <c r="J5771" s="28">
        <v>141929.9</v>
      </c>
    </row>
    <row r="5772" spans="1:10" x14ac:dyDescent="0.25">
      <c r="A5772"/>
      <c r="B5772" s="17"/>
      <c r="C5772" s="19">
        <v>2018</v>
      </c>
      <c r="D5772" s="30" t="s">
        <v>1868</v>
      </c>
      <c r="E5772" s="30" t="s">
        <v>1868</v>
      </c>
      <c r="F5772" s="10">
        <v>191383.3</v>
      </c>
      <c r="G5772" s="10">
        <v>184893</v>
      </c>
      <c r="H5772" s="11" t="s">
        <v>147</v>
      </c>
      <c r="I5772" s="28">
        <v>182606.8</v>
      </c>
      <c r="J5772" s="28">
        <v>178623</v>
      </c>
    </row>
    <row r="5773" spans="1:10" x14ac:dyDescent="0.25">
      <c r="A5773" s="22" t="s">
        <v>1854</v>
      </c>
      <c r="B5773" s="17" t="s">
        <v>1855</v>
      </c>
      <c r="C5773" s="19">
        <v>2013</v>
      </c>
      <c r="D5773" s="30" t="s">
        <v>1868</v>
      </c>
      <c r="E5773" s="30" t="s">
        <v>1868</v>
      </c>
      <c r="F5773" s="10">
        <v>332770.30000000005</v>
      </c>
      <c r="G5773" s="10">
        <v>316545.90000000002</v>
      </c>
      <c r="H5773" s="11" t="s">
        <v>147</v>
      </c>
      <c r="I5773" s="28">
        <v>301763.90000000002</v>
      </c>
      <c r="J5773" s="28">
        <v>297920.2</v>
      </c>
    </row>
    <row r="5774" spans="1:10" x14ac:dyDescent="0.25">
      <c r="A5774"/>
      <c r="B5774" s="17"/>
      <c r="C5774" s="19">
        <v>2014</v>
      </c>
      <c r="D5774" s="30" t="s">
        <v>1868</v>
      </c>
      <c r="E5774" s="30" t="s">
        <v>1868</v>
      </c>
      <c r="F5774" s="10">
        <v>282319.7</v>
      </c>
      <c r="G5774" s="10">
        <v>268353.8</v>
      </c>
      <c r="H5774" s="11" t="s">
        <v>147</v>
      </c>
      <c r="I5774" s="28">
        <v>255009.7</v>
      </c>
      <c r="J5774" s="28">
        <v>252248.4</v>
      </c>
    </row>
    <row r="5775" spans="1:10" x14ac:dyDescent="0.25">
      <c r="A5775"/>
      <c r="B5775" s="17"/>
      <c r="C5775" s="19">
        <v>2015</v>
      </c>
      <c r="D5775" s="30" t="s">
        <v>1868</v>
      </c>
      <c r="E5775" s="30" t="s">
        <v>1868</v>
      </c>
      <c r="F5775" s="10">
        <v>295685.2</v>
      </c>
      <c r="G5775" s="10">
        <v>286287.90000000002</v>
      </c>
      <c r="H5775" s="11" t="s">
        <v>147</v>
      </c>
      <c r="I5775" s="28">
        <v>278910.2</v>
      </c>
      <c r="J5775" s="28">
        <v>276898.2</v>
      </c>
    </row>
    <row r="5776" spans="1:10" x14ac:dyDescent="0.25">
      <c r="A5776"/>
      <c r="B5776" s="17"/>
      <c r="C5776" s="19">
        <v>2016</v>
      </c>
      <c r="D5776" s="30" t="s">
        <v>1868</v>
      </c>
      <c r="E5776" s="30" t="s">
        <v>1868</v>
      </c>
      <c r="F5776" s="10">
        <v>424435.60000000003</v>
      </c>
      <c r="G5776" s="10">
        <v>416834.2</v>
      </c>
      <c r="H5776" s="11" t="s">
        <v>147</v>
      </c>
      <c r="I5776" s="28">
        <v>394987.7</v>
      </c>
      <c r="J5776" s="28">
        <v>393047.7</v>
      </c>
    </row>
    <row r="5777" spans="1:10" x14ac:dyDescent="0.25">
      <c r="A5777"/>
      <c r="B5777" s="17"/>
      <c r="C5777" s="19">
        <v>2017</v>
      </c>
      <c r="D5777" s="30" t="s">
        <v>1868</v>
      </c>
      <c r="E5777" s="30" t="s">
        <v>1868</v>
      </c>
      <c r="F5777" s="10">
        <v>608834.4</v>
      </c>
      <c r="G5777" s="10">
        <v>598234.1</v>
      </c>
      <c r="H5777" s="11" t="s">
        <v>147</v>
      </c>
      <c r="I5777" s="28">
        <v>585142</v>
      </c>
      <c r="J5777" s="28">
        <v>577999.4</v>
      </c>
    </row>
    <row r="5778" spans="1:10" x14ac:dyDescent="0.25">
      <c r="A5778"/>
      <c r="B5778" s="17"/>
      <c r="C5778" s="19">
        <v>2018</v>
      </c>
      <c r="D5778" s="30" t="s">
        <v>1868</v>
      </c>
      <c r="E5778" s="30" t="s">
        <v>1868</v>
      </c>
      <c r="F5778" s="10">
        <v>756474.3</v>
      </c>
      <c r="G5778" s="10">
        <v>744988</v>
      </c>
      <c r="H5778" s="11" t="s">
        <v>147</v>
      </c>
      <c r="I5778" s="28">
        <v>730486.3</v>
      </c>
      <c r="J5778" s="28">
        <v>721244.1</v>
      </c>
    </row>
    <row r="5779" spans="1:10" x14ac:dyDescent="0.25">
      <c r="A5779" s="20" t="s">
        <v>143</v>
      </c>
      <c r="B5779" s="17" t="s">
        <v>39</v>
      </c>
      <c r="C5779" s="19">
        <v>2013</v>
      </c>
      <c r="D5779" s="30" t="s">
        <v>1868</v>
      </c>
      <c r="E5779" s="34" t="s">
        <v>1867</v>
      </c>
      <c r="F5779" s="34" t="s">
        <v>1867</v>
      </c>
      <c r="G5779" s="10">
        <v>3789597.9</v>
      </c>
      <c r="H5779" s="11" t="s">
        <v>1867</v>
      </c>
      <c r="I5779" s="11" t="s">
        <v>1867</v>
      </c>
      <c r="J5779" s="28">
        <v>3475485.4</v>
      </c>
    </row>
    <row r="5780" spans="1:10" x14ac:dyDescent="0.25">
      <c r="A5780"/>
      <c r="B5780" s="17"/>
      <c r="C5780" s="19">
        <v>2014</v>
      </c>
      <c r="D5780" s="30" t="s">
        <v>1868</v>
      </c>
      <c r="E5780" s="10">
        <v>276317</v>
      </c>
      <c r="F5780" s="10">
        <v>3975714.3</v>
      </c>
      <c r="G5780" s="10">
        <v>3436192.9000000004</v>
      </c>
      <c r="H5780" s="11" t="s">
        <v>147</v>
      </c>
      <c r="I5780" s="11" t="s">
        <v>1867</v>
      </c>
      <c r="J5780" s="28">
        <v>3125173.2</v>
      </c>
    </row>
    <row r="5781" spans="1:10" x14ac:dyDescent="0.25">
      <c r="A5781"/>
      <c r="B5781" s="17"/>
      <c r="C5781" s="19">
        <v>2015</v>
      </c>
      <c r="D5781" s="30" t="s">
        <v>1868</v>
      </c>
      <c r="E5781" s="33" t="s">
        <v>1867</v>
      </c>
      <c r="F5781" s="33" t="s">
        <v>1867</v>
      </c>
      <c r="G5781" s="10">
        <v>3839451.5</v>
      </c>
      <c r="H5781" s="11" t="s">
        <v>1867</v>
      </c>
      <c r="I5781" s="11" t="s">
        <v>1867</v>
      </c>
      <c r="J5781" s="28">
        <v>3554249.7</v>
      </c>
    </row>
    <row r="5782" spans="1:10" x14ac:dyDescent="0.25">
      <c r="A5782"/>
      <c r="B5782" s="17"/>
      <c r="C5782" s="19">
        <v>2016</v>
      </c>
      <c r="D5782" s="30" t="s">
        <v>1868</v>
      </c>
      <c r="E5782" s="11" t="s">
        <v>1867</v>
      </c>
      <c r="F5782" s="33" t="s">
        <v>1867</v>
      </c>
      <c r="G5782" s="10">
        <v>5282615.7</v>
      </c>
      <c r="H5782" s="11" t="s">
        <v>1867</v>
      </c>
      <c r="I5782" s="11" t="s">
        <v>1867</v>
      </c>
      <c r="J5782" s="28">
        <v>4932501.5</v>
      </c>
    </row>
    <row r="5783" spans="1:10" x14ac:dyDescent="0.25">
      <c r="A5783"/>
      <c r="B5783" s="17"/>
      <c r="C5783" s="19">
        <v>2017</v>
      </c>
      <c r="D5783" s="30" t="s">
        <v>1868</v>
      </c>
      <c r="E5783" s="33" t="s">
        <v>1867</v>
      </c>
      <c r="F5783" s="33" t="s">
        <v>1867</v>
      </c>
      <c r="G5783" s="10">
        <v>8197653.7000000002</v>
      </c>
      <c r="H5783" s="11" t="s">
        <v>1867</v>
      </c>
      <c r="I5783" s="11" t="s">
        <v>1867</v>
      </c>
      <c r="J5783" s="28">
        <v>7776912.4000000004</v>
      </c>
    </row>
    <row r="5784" spans="1:10" x14ac:dyDescent="0.25">
      <c r="A5784"/>
      <c r="B5784" s="17"/>
      <c r="C5784" s="19">
        <v>2018</v>
      </c>
      <c r="D5784" s="30" t="s">
        <v>1868</v>
      </c>
      <c r="E5784" s="30" t="s">
        <v>1867</v>
      </c>
      <c r="F5784" s="30" t="s">
        <v>1867</v>
      </c>
      <c r="G5784" s="10">
        <v>10925532.200000001</v>
      </c>
      <c r="H5784" s="11" t="s">
        <v>1867</v>
      </c>
      <c r="I5784" s="11" t="s">
        <v>1867</v>
      </c>
      <c r="J5784" s="28">
        <v>10412867.800000001</v>
      </c>
    </row>
    <row r="5785" spans="1:10" x14ac:dyDescent="0.25">
      <c r="A5785" s="20" t="s">
        <v>143</v>
      </c>
      <c r="B5785" s="17" t="s">
        <v>1856</v>
      </c>
      <c r="C5785" s="19">
        <v>2013</v>
      </c>
      <c r="D5785" s="30" t="s">
        <v>1868</v>
      </c>
      <c r="E5785" s="34" t="s">
        <v>1867</v>
      </c>
      <c r="F5785" s="34" t="s">
        <v>1867</v>
      </c>
      <c r="G5785" s="10">
        <v>3789597.9</v>
      </c>
      <c r="H5785" s="11" t="s">
        <v>1867</v>
      </c>
      <c r="I5785" s="11" t="s">
        <v>1867</v>
      </c>
      <c r="J5785" s="28">
        <v>3475485.4</v>
      </c>
    </row>
    <row r="5786" spans="1:10" x14ac:dyDescent="0.25">
      <c r="A5786"/>
      <c r="B5786" s="17"/>
      <c r="C5786" s="19">
        <v>2014</v>
      </c>
      <c r="D5786" s="30" t="s">
        <v>1868</v>
      </c>
      <c r="E5786" s="10">
        <v>276317</v>
      </c>
      <c r="F5786" s="10">
        <v>3975714.3</v>
      </c>
      <c r="G5786" s="10">
        <v>3436192.9000000004</v>
      </c>
      <c r="H5786" s="11" t="s">
        <v>147</v>
      </c>
      <c r="I5786" s="28">
        <v>3190204.6</v>
      </c>
      <c r="J5786" s="28">
        <v>3125173.2</v>
      </c>
    </row>
    <row r="5787" spans="1:10" x14ac:dyDescent="0.25">
      <c r="A5787"/>
      <c r="B5787" s="17"/>
      <c r="C5787" s="19">
        <v>2015</v>
      </c>
      <c r="D5787" s="30" t="s">
        <v>1868</v>
      </c>
      <c r="E5787" s="33" t="s">
        <v>1867</v>
      </c>
      <c r="F5787" s="33" t="s">
        <v>1867</v>
      </c>
      <c r="G5787" s="10">
        <v>3839451.5</v>
      </c>
      <c r="H5787" s="11" t="s">
        <v>1867</v>
      </c>
      <c r="I5787" s="11" t="s">
        <v>1867</v>
      </c>
      <c r="J5787" s="28">
        <v>3554249.7</v>
      </c>
    </row>
    <row r="5788" spans="1:10" x14ac:dyDescent="0.25">
      <c r="A5788"/>
      <c r="B5788" s="17"/>
      <c r="C5788" s="19">
        <v>2016</v>
      </c>
      <c r="D5788" s="30" t="s">
        <v>1868</v>
      </c>
      <c r="E5788" s="11" t="s">
        <v>1867</v>
      </c>
      <c r="F5788" s="33" t="s">
        <v>1867</v>
      </c>
      <c r="G5788" s="10">
        <v>5282615.7</v>
      </c>
      <c r="H5788" s="11" t="s">
        <v>1867</v>
      </c>
      <c r="I5788" s="11" t="s">
        <v>1867</v>
      </c>
      <c r="J5788" s="28">
        <v>4932501.5</v>
      </c>
    </row>
    <row r="5789" spans="1:10" x14ac:dyDescent="0.25">
      <c r="A5789"/>
      <c r="B5789" s="17"/>
      <c r="C5789" s="19">
        <v>2017</v>
      </c>
      <c r="D5789" s="30" t="s">
        <v>1868</v>
      </c>
      <c r="E5789" s="33" t="s">
        <v>1867</v>
      </c>
      <c r="F5789" s="33" t="s">
        <v>1867</v>
      </c>
      <c r="G5789" s="10">
        <v>8197653.7000000002</v>
      </c>
      <c r="H5789" s="11" t="s">
        <v>1867</v>
      </c>
      <c r="I5789" s="11" t="s">
        <v>1867</v>
      </c>
      <c r="J5789" s="28">
        <v>7776912.4000000004</v>
      </c>
    </row>
    <row r="5790" spans="1:10" x14ac:dyDescent="0.25">
      <c r="A5790"/>
      <c r="B5790" s="17"/>
      <c r="C5790" s="19">
        <v>2018</v>
      </c>
      <c r="D5790" s="30" t="s">
        <v>1868</v>
      </c>
      <c r="E5790" s="30" t="s">
        <v>1867</v>
      </c>
      <c r="F5790" s="30" t="s">
        <v>1867</v>
      </c>
      <c r="G5790" s="10">
        <v>10925532.200000001</v>
      </c>
      <c r="H5790" s="11" t="s">
        <v>1867</v>
      </c>
      <c r="I5790" s="11" t="s">
        <v>1867</v>
      </c>
      <c r="J5790" s="28">
        <v>10412867.800000001</v>
      </c>
    </row>
    <row r="5791" spans="1:10" x14ac:dyDescent="0.25">
      <c r="A5791" s="22" t="s">
        <v>1857</v>
      </c>
      <c r="B5791" s="17" t="s">
        <v>1858</v>
      </c>
      <c r="C5791" s="19">
        <v>2013</v>
      </c>
      <c r="D5791" s="30" t="s">
        <v>1868</v>
      </c>
      <c r="E5791" s="10">
        <v>293315</v>
      </c>
      <c r="F5791" s="10">
        <v>396344.30000000005</v>
      </c>
      <c r="G5791" s="10">
        <v>244203.5</v>
      </c>
      <c r="H5791" s="11" t="s">
        <v>1867</v>
      </c>
      <c r="I5791" s="11" t="s">
        <v>1867</v>
      </c>
      <c r="J5791" s="28">
        <v>164730.70000000001</v>
      </c>
    </row>
    <row r="5792" spans="1:10" x14ac:dyDescent="0.25">
      <c r="A5792"/>
      <c r="B5792" s="17"/>
      <c r="C5792" s="19">
        <v>2014</v>
      </c>
      <c r="D5792" s="30" t="s">
        <v>1868</v>
      </c>
      <c r="E5792" s="29" t="s">
        <v>1867</v>
      </c>
      <c r="F5792" s="10">
        <v>397336.30000000005</v>
      </c>
      <c r="G5792" s="10">
        <v>241200.19999999998</v>
      </c>
      <c r="H5792" s="11" t="s">
        <v>147</v>
      </c>
      <c r="I5792" s="29" t="s">
        <v>1867</v>
      </c>
      <c r="J5792" s="28">
        <v>158046.29999999999</v>
      </c>
    </row>
    <row r="5793" spans="1:10" x14ac:dyDescent="0.25">
      <c r="A5793"/>
      <c r="B5793" s="17"/>
      <c r="C5793" s="19">
        <v>2015</v>
      </c>
      <c r="D5793" s="30" t="s">
        <v>1868</v>
      </c>
      <c r="E5793" s="33" t="s">
        <v>1867</v>
      </c>
      <c r="F5793" s="10">
        <v>469278.2</v>
      </c>
      <c r="G5793" s="10">
        <v>272234.2</v>
      </c>
      <c r="H5793" s="11" t="s">
        <v>147</v>
      </c>
      <c r="I5793" s="33" t="s">
        <v>1867</v>
      </c>
      <c r="J5793" s="28">
        <v>196365.5</v>
      </c>
    </row>
    <row r="5794" spans="1:10" x14ac:dyDescent="0.25">
      <c r="A5794"/>
      <c r="B5794" s="17"/>
      <c r="C5794" s="19">
        <v>2016</v>
      </c>
      <c r="D5794" s="30" t="s">
        <v>1868</v>
      </c>
      <c r="E5794" s="10">
        <v>126135.70000000001</v>
      </c>
      <c r="F5794" s="10">
        <v>520480.30000000005</v>
      </c>
      <c r="G5794" s="10">
        <v>325441</v>
      </c>
      <c r="H5794" s="11" t="s">
        <v>1867</v>
      </c>
      <c r="I5794" s="11" t="s">
        <v>1867</v>
      </c>
      <c r="J5794" s="28">
        <v>265780</v>
      </c>
    </row>
    <row r="5795" spans="1:10" x14ac:dyDescent="0.25">
      <c r="A5795"/>
      <c r="B5795" s="17"/>
      <c r="C5795" s="19">
        <v>2017</v>
      </c>
      <c r="D5795" s="30" t="s">
        <v>1868</v>
      </c>
      <c r="E5795" s="10">
        <v>111848.8</v>
      </c>
      <c r="F5795" s="10">
        <v>725548.7</v>
      </c>
      <c r="G5795" s="10">
        <v>441878.4</v>
      </c>
      <c r="H5795" s="11" t="s">
        <v>1867</v>
      </c>
      <c r="I5795" s="11" t="s">
        <v>1867</v>
      </c>
      <c r="J5795" s="28">
        <v>352240</v>
      </c>
    </row>
    <row r="5796" spans="1:10" x14ac:dyDescent="0.25">
      <c r="A5796"/>
      <c r="B5796" s="17"/>
      <c r="C5796" s="19">
        <v>2018</v>
      </c>
      <c r="D5796" s="30" t="s">
        <v>1868</v>
      </c>
      <c r="E5796" s="10">
        <v>139732.9</v>
      </c>
      <c r="F5796" s="10">
        <v>869512.9</v>
      </c>
      <c r="G5796" s="10">
        <v>541203.1</v>
      </c>
      <c r="H5796" s="11" t="s">
        <v>1867</v>
      </c>
      <c r="I5796" s="11" t="s">
        <v>1867</v>
      </c>
      <c r="J5796" s="28">
        <v>437516.5</v>
      </c>
    </row>
    <row r="5797" spans="1:10" x14ac:dyDescent="0.25">
      <c r="A5797" s="22" t="s">
        <v>1859</v>
      </c>
      <c r="B5797" s="17" t="s">
        <v>1860</v>
      </c>
      <c r="C5797" s="19">
        <v>2013</v>
      </c>
      <c r="D5797" s="30" t="s">
        <v>1868</v>
      </c>
      <c r="E5797" s="10">
        <v>10091.1</v>
      </c>
      <c r="F5797" s="10">
        <v>2305365.7000000002</v>
      </c>
      <c r="G5797" s="10">
        <v>2112650</v>
      </c>
      <c r="H5797" s="11" t="s">
        <v>147</v>
      </c>
      <c r="I5797" s="28">
        <v>2050098.2</v>
      </c>
      <c r="J5797" s="28">
        <v>2008428.6</v>
      </c>
    </row>
    <row r="5798" spans="1:10" x14ac:dyDescent="0.25">
      <c r="A5798"/>
      <c r="B5798" s="17"/>
      <c r="C5798" s="19">
        <v>2014</v>
      </c>
      <c r="D5798" s="30" t="s">
        <v>1868</v>
      </c>
      <c r="E5798" s="10">
        <v>11336</v>
      </c>
      <c r="F5798" s="10">
        <v>2013086.9</v>
      </c>
      <c r="G5798" s="10">
        <v>1878704.1</v>
      </c>
      <c r="H5798" s="11" t="s">
        <v>147</v>
      </c>
      <c r="I5798" s="28">
        <v>1804303.5</v>
      </c>
      <c r="J5798" s="28">
        <v>1776640.5</v>
      </c>
    </row>
    <row r="5799" spans="1:10" x14ac:dyDescent="0.25">
      <c r="A5799"/>
      <c r="B5799" s="17"/>
      <c r="C5799" s="19">
        <v>2015</v>
      </c>
      <c r="D5799" s="30" t="s">
        <v>1868</v>
      </c>
      <c r="E5799" s="33" t="s">
        <v>1867</v>
      </c>
      <c r="F5799" s="10">
        <v>2090067.2</v>
      </c>
      <c r="G5799" s="10">
        <v>1988871.5</v>
      </c>
      <c r="H5799" s="11" t="s">
        <v>147</v>
      </c>
      <c r="I5799" s="33" t="s">
        <v>1867</v>
      </c>
      <c r="J5799" s="28">
        <v>1909437.3</v>
      </c>
    </row>
    <row r="5800" spans="1:10" x14ac:dyDescent="0.25">
      <c r="A5800"/>
      <c r="B5800" s="17"/>
      <c r="C5800" s="19">
        <v>2016</v>
      </c>
      <c r="D5800" s="30" t="s">
        <v>1868</v>
      </c>
      <c r="E5800" s="10">
        <v>2956.7999999999997</v>
      </c>
      <c r="F5800" s="10">
        <v>3035221.8</v>
      </c>
      <c r="G5800" s="10">
        <v>2900777.1</v>
      </c>
      <c r="H5800" s="11" t="s">
        <v>147</v>
      </c>
      <c r="I5800" s="33" t="s">
        <v>1867</v>
      </c>
      <c r="J5800" s="28">
        <v>2799927.2</v>
      </c>
    </row>
    <row r="5801" spans="1:10" x14ac:dyDescent="0.25">
      <c r="A5801"/>
      <c r="B5801" s="17"/>
      <c r="C5801" s="19">
        <v>2017</v>
      </c>
      <c r="D5801" s="30" t="s">
        <v>1868</v>
      </c>
      <c r="E5801" s="33" t="s">
        <v>1867</v>
      </c>
      <c r="F5801" s="10">
        <v>5243917.0999999996</v>
      </c>
      <c r="G5801" s="10">
        <v>5076423.8</v>
      </c>
      <c r="H5801" s="11" t="s">
        <v>147</v>
      </c>
      <c r="I5801" s="33" t="s">
        <v>1867</v>
      </c>
      <c r="J5801" s="28">
        <v>4951290.2</v>
      </c>
    </row>
    <row r="5802" spans="1:10" x14ac:dyDescent="0.25">
      <c r="A5802"/>
      <c r="B5802" s="17"/>
      <c r="C5802" s="19">
        <v>2018</v>
      </c>
      <c r="D5802" s="30" t="s">
        <v>1868</v>
      </c>
      <c r="E5802" s="10">
        <v>4321.1000000000004</v>
      </c>
      <c r="F5802" s="10">
        <v>7309890.2999999998</v>
      </c>
      <c r="G5802" s="10">
        <v>7108214.9000000004</v>
      </c>
      <c r="H5802" s="11" t="s">
        <v>1867</v>
      </c>
      <c r="I5802" s="11" t="s">
        <v>1867</v>
      </c>
      <c r="J5802" s="28">
        <v>6975030.9000000004</v>
      </c>
    </row>
    <row r="5803" spans="1:10" x14ac:dyDescent="0.25">
      <c r="A5803" s="22" t="s">
        <v>1861</v>
      </c>
      <c r="B5803" s="17" t="s">
        <v>1862</v>
      </c>
      <c r="C5803" s="19">
        <v>2013</v>
      </c>
      <c r="D5803" s="30" t="s">
        <v>1868</v>
      </c>
      <c r="E5803" s="10">
        <v>268067.09999999998</v>
      </c>
      <c r="F5803" s="10">
        <v>436529.9</v>
      </c>
      <c r="G5803" s="10">
        <v>322073.19999999995</v>
      </c>
      <c r="H5803" s="11" t="s">
        <v>147</v>
      </c>
      <c r="I5803" s="28">
        <v>294399</v>
      </c>
      <c r="J5803" s="28">
        <v>289174.09999999998</v>
      </c>
    </row>
    <row r="5804" spans="1:10" x14ac:dyDescent="0.25">
      <c r="A5804"/>
      <c r="B5804" s="17"/>
      <c r="C5804" s="19">
        <v>2014</v>
      </c>
      <c r="D5804" s="30" t="s">
        <v>1868</v>
      </c>
      <c r="E5804" s="10">
        <v>231231.09999999998</v>
      </c>
      <c r="F5804" s="10">
        <v>381773.7</v>
      </c>
      <c r="G5804" s="10">
        <v>288239.90000000002</v>
      </c>
      <c r="H5804" s="11" t="s">
        <v>147</v>
      </c>
      <c r="I5804" s="28">
        <v>275800.7</v>
      </c>
      <c r="J5804" s="28">
        <v>266976.5</v>
      </c>
    </row>
    <row r="5805" spans="1:10" x14ac:dyDescent="0.25">
      <c r="A5805"/>
      <c r="B5805" s="17"/>
      <c r="C5805" s="19">
        <v>2015</v>
      </c>
      <c r="D5805" s="30" t="s">
        <v>1868</v>
      </c>
      <c r="E5805" s="10">
        <v>281201</v>
      </c>
      <c r="F5805" s="10">
        <v>408138.89999999997</v>
      </c>
      <c r="G5805" s="10">
        <v>330266.8</v>
      </c>
      <c r="H5805" s="11" t="s">
        <v>147</v>
      </c>
      <c r="I5805" s="28">
        <v>305693.59999999998</v>
      </c>
      <c r="J5805" s="28">
        <v>305491.8</v>
      </c>
    </row>
    <row r="5806" spans="1:10" x14ac:dyDescent="0.25">
      <c r="A5806"/>
      <c r="B5806" s="17"/>
      <c r="C5806" s="19">
        <v>2016</v>
      </c>
      <c r="D5806" s="30" t="s">
        <v>1868</v>
      </c>
      <c r="E5806" s="10">
        <v>309184.40000000002</v>
      </c>
      <c r="F5806" s="10">
        <v>615142.5</v>
      </c>
      <c r="G5806" s="10">
        <v>410969.7</v>
      </c>
      <c r="H5806" s="11" t="s">
        <v>147</v>
      </c>
      <c r="I5806" s="28">
        <v>389725.5</v>
      </c>
      <c r="J5806" s="28">
        <v>385787.9</v>
      </c>
    </row>
    <row r="5807" spans="1:10" x14ac:dyDescent="0.25">
      <c r="A5807"/>
      <c r="B5807" s="17"/>
      <c r="C5807" s="19">
        <v>2017</v>
      </c>
      <c r="D5807" s="30" t="s">
        <v>1868</v>
      </c>
      <c r="E5807" s="10">
        <v>314696.8</v>
      </c>
      <c r="F5807" s="10">
        <v>650439.69999999995</v>
      </c>
      <c r="G5807" s="10">
        <v>543148</v>
      </c>
      <c r="H5807" s="11" t="s">
        <v>147</v>
      </c>
      <c r="I5807" s="28">
        <v>509854.3</v>
      </c>
      <c r="J5807" s="28">
        <v>507378.1</v>
      </c>
    </row>
    <row r="5808" spans="1:10" x14ac:dyDescent="0.25">
      <c r="A5808"/>
      <c r="B5808" s="17"/>
      <c r="C5808" s="19">
        <v>2018</v>
      </c>
      <c r="D5808" s="30" t="s">
        <v>1868</v>
      </c>
      <c r="E5808" s="10">
        <v>402295.9</v>
      </c>
      <c r="F5808" s="10">
        <v>773365.5</v>
      </c>
      <c r="G5808" s="10">
        <v>641996.1</v>
      </c>
      <c r="H5808" s="11" t="s">
        <v>147</v>
      </c>
      <c r="I5808" s="28">
        <v>604524.6</v>
      </c>
      <c r="J5808" s="28">
        <v>599345.6</v>
      </c>
    </row>
    <row r="5809" spans="1:10" x14ac:dyDescent="0.25">
      <c r="A5809" s="22" t="s">
        <v>1863</v>
      </c>
      <c r="B5809" s="17" t="s">
        <v>1864</v>
      </c>
      <c r="C5809" s="19">
        <v>2013</v>
      </c>
      <c r="D5809" s="30" t="s">
        <v>1868</v>
      </c>
      <c r="E5809" s="34" t="s">
        <v>1867</v>
      </c>
      <c r="F5809" s="10">
        <v>307992.39999999997</v>
      </c>
      <c r="G5809" s="10">
        <v>270147.3</v>
      </c>
      <c r="H5809" s="11" t="s">
        <v>147</v>
      </c>
      <c r="I5809" s="28">
        <v>252510.8</v>
      </c>
      <c r="J5809" s="28">
        <v>247226.3</v>
      </c>
    </row>
    <row r="5810" spans="1:10" x14ac:dyDescent="0.25">
      <c r="A5810"/>
      <c r="B5810" s="17"/>
      <c r="C5810" s="19">
        <v>2014</v>
      </c>
      <c r="D5810" s="30" t="s">
        <v>1868</v>
      </c>
      <c r="E5810" s="30" t="s">
        <v>1868</v>
      </c>
      <c r="F5810" s="10">
        <v>284353.59999999998</v>
      </c>
      <c r="G5810" s="10">
        <v>251121.6</v>
      </c>
      <c r="H5810" s="11" t="s">
        <v>147</v>
      </c>
      <c r="I5810" s="28">
        <v>223031.4</v>
      </c>
      <c r="J5810" s="28">
        <v>219028.7</v>
      </c>
    </row>
    <row r="5811" spans="1:10" x14ac:dyDescent="0.25">
      <c r="A5811"/>
      <c r="B5811" s="17"/>
      <c r="C5811" s="19">
        <v>2015</v>
      </c>
      <c r="D5811" s="30" t="s">
        <v>1868</v>
      </c>
      <c r="E5811" s="30" t="s">
        <v>1868</v>
      </c>
      <c r="F5811" s="10">
        <v>322969.3</v>
      </c>
      <c r="G5811" s="10">
        <v>273709.5</v>
      </c>
      <c r="H5811" s="11" t="s">
        <v>147</v>
      </c>
      <c r="I5811" s="28">
        <v>255594</v>
      </c>
      <c r="J5811" s="28">
        <v>245938.6</v>
      </c>
    </row>
    <row r="5812" spans="1:10" x14ac:dyDescent="0.25">
      <c r="A5812"/>
      <c r="B5812" s="17"/>
      <c r="C5812" s="19">
        <v>2016</v>
      </c>
      <c r="D5812" s="30" t="s">
        <v>1868</v>
      </c>
      <c r="E5812" s="11" t="s">
        <v>1867</v>
      </c>
      <c r="F5812" s="33" t="s">
        <v>1867</v>
      </c>
      <c r="G5812" s="10">
        <v>418575.6</v>
      </c>
      <c r="H5812" s="11" t="s">
        <v>1867</v>
      </c>
      <c r="I5812" s="11" t="s">
        <v>1867</v>
      </c>
      <c r="J5812" s="28">
        <v>358431.6</v>
      </c>
    </row>
    <row r="5813" spans="1:10" x14ac:dyDescent="0.25">
      <c r="A5813"/>
      <c r="B5813" s="17"/>
      <c r="C5813" s="19">
        <v>2017</v>
      </c>
      <c r="D5813" s="30" t="s">
        <v>1868</v>
      </c>
      <c r="E5813" s="30" t="s">
        <v>1868</v>
      </c>
      <c r="F5813" s="10">
        <v>596816.80000000005</v>
      </c>
      <c r="G5813" s="10">
        <v>544853.1</v>
      </c>
      <c r="H5813" s="11" t="s">
        <v>147</v>
      </c>
      <c r="I5813" s="28">
        <v>508742</v>
      </c>
      <c r="J5813" s="28">
        <v>499965.3</v>
      </c>
    </row>
    <row r="5814" spans="1:10" x14ac:dyDescent="0.25">
      <c r="A5814"/>
      <c r="B5814" s="17"/>
      <c r="C5814" s="19">
        <v>2018</v>
      </c>
      <c r="D5814" s="30" t="s">
        <v>1868</v>
      </c>
      <c r="E5814" s="30" t="s">
        <v>1868</v>
      </c>
      <c r="F5814" s="10">
        <v>841498.5</v>
      </c>
      <c r="G5814" s="10">
        <v>769154.7</v>
      </c>
      <c r="H5814" s="11" t="s">
        <v>147</v>
      </c>
      <c r="I5814" s="28">
        <v>749250.4</v>
      </c>
      <c r="J5814" s="28">
        <v>727283.19999999995</v>
      </c>
    </row>
    <row r="5815" spans="1:10" x14ac:dyDescent="0.25">
      <c r="A5815" s="22" t="s">
        <v>1865</v>
      </c>
      <c r="B5815" s="17" t="s">
        <v>1866</v>
      </c>
      <c r="C5815" s="19">
        <v>2013</v>
      </c>
      <c r="D5815" s="30" t="s">
        <v>1868</v>
      </c>
      <c r="E5815" s="10">
        <v>27739.7</v>
      </c>
      <c r="F5815" s="10">
        <v>983835.6</v>
      </c>
      <c r="G5815" s="10">
        <v>840523.89999999991</v>
      </c>
      <c r="H5815" s="11" t="s">
        <v>147</v>
      </c>
      <c r="I5815" s="28">
        <v>784738</v>
      </c>
      <c r="J5815" s="28">
        <v>765925.7</v>
      </c>
    </row>
    <row r="5816" spans="1:10" x14ac:dyDescent="0.25">
      <c r="A5816"/>
      <c r="B5816" s="17"/>
      <c r="C5816" s="19">
        <v>2014</v>
      </c>
      <c r="D5816" s="30" t="s">
        <v>1868</v>
      </c>
      <c r="E5816" s="29" t="s">
        <v>1867</v>
      </c>
      <c r="F5816" s="10">
        <v>899163.8</v>
      </c>
      <c r="G5816" s="10">
        <v>776927.1</v>
      </c>
      <c r="H5816" s="11" t="s">
        <v>147</v>
      </c>
      <c r="I5816" s="29" t="s">
        <v>1867</v>
      </c>
      <c r="J5816" s="28">
        <v>704481.2</v>
      </c>
    </row>
    <row r="5817" spans="1:10" x14ac:dyDescent="0.25">
      <c r="A5817"/>
      <c r="B5817" s="17"/>
      <c r="C5817" s="19">
        <v>2015</v>
      </c>
      <c r="D5817" s="30" t="s">
        <v>1868</v>
      </c>
      <c r="E5817" s="33" t="s">
        <v>1867</v>
      </c>
      <c r="F5817" s="33" t="s">
        <v>1867</v>
      </c>
      <c r="G5817" s="10">
        <v>974369.5</v>
      </c>
      <c r="H5817" s="11" t="s">
        <v>1867</v>
      </c>
      <c r="I5817" s="11" t="s">
        <v>1867</v>
      </c>
      <c r="J5817" s="28">
        <v>897016.5</v>
      </c>
    </row>
    <row r="5818" spans="1:10" x14ac:dyDescent="0.25">
      <c r="A5818"/>
      <c r="B5818" s="17"/>
      <c r="C5818" s="19">
        <v>2016</v>
      </c>
      <c r="D5818" s="30" t="s">
        <v>1868</v>
      </c>
      <c r="E5818" s="10">
        <v>78294.8</v>
      </c>
      <c r="F5818" s="10">
        <v>1387119.8</v>
      </c>
      <c r="G5818" s="10">
        <v>1226852.3</v>
      </c>
      <c r="H5818" s="11" t="s">
        <v>147</v>
      </c>
      <c r="I5818" s="28">
        <v>1162365.5</v>
      </c>
      <c r="J5818" s="28">
        <v>1122574.8</v>
      </c>
    </row>
    <row r="5819" spans="1:10" x14ac:dyDescent="0.25">
      <c r="A5819"/>
      <c r="B5819" s="17"/>
      <c r="C5819" s="19">
        <v>2017</v>
      </c>
      <c r="D5819" s="30" t="s">
        <v>1868</v>
      </c>
      <c r="E5819" s="10">
        <v>46043.1</v>
      </c>
      <c r="F5819" s="10">
        <v>1927095.6</v>
      </c>
      <c r="G5819" s="10">
        <v>1591350.4000000001</v>
      </c>
      <c r="H5819" s="11" t="s">
        <v>147</v>
      </c>
      <c r="I5819" s="28">
        <v>1486880.3</v>
      </c>
      <c r="J5819" s="28">
        <v>1466038.8</v>
      </c>
    </row>
    <row r="5820" spans="1:10" x14ac:dyDescent="0.25">
      <c r="A5820" s="35"/>
      <c r="B5820" s="17"/>
      <c r="C5820" s="19">
        <v>2018</v>
      </c>
      <c r="D5820" s="30" t="s">
        <v>1868</v>
      </c>
      <c r="E5820" s="10">
        <v>53811.6</v>
      </c>
      <c r="F5820" s="10">
        <v>2004111.8</v>
      </c>
      <c r="G5820" s="10">
        <v>1864963.4000000001</v>
      </c>
      <c r="H5820" s="11" t="s">
        <v>147</v>
      </c>
      <c r="I5820" s="28">
        <v>1698746.6</v>
      </c>
      <c r="J5820" s="28">
        <v>1673691.6</v>
      </c>
    </row>
    <row r="5821" spans="1:10" x14ac:dyDescent="0.25">
      <c r="A5821" s="37" t="s">
        <v>1874</v>
      </c>
      <c r="B5821" s="37"/>
      <c r="C5821" s="37"/>
      <c r="D5821" s="37"/>
      <c r="E5821" s="37"/>
      <c r="F5821" s="37"/>
      <c r="G5821" s="37"/>
      <c r="H5821" s="37"/>
      <c r="I5821" s="37"/>
      <c r="J5821" s="37"/>
    </row>
    <row r="5822" spans="1:10" x14ac:dyDescent="0.25">
      <c r="A5822" s="38" t="s">
        <v>1875</v>
      </c>
      <c r="B5822" s="38"/>
      <c r="C5822" s="38"/>
      <c r="D5822" s="38"/>
      <c r="E5822" s="38"/>
      <c r="F5822" s="38"/>
      <c r="G5822" s="38"/>
      <c r="H5822" s="38"/>
      <c r="I5822" s="38"/>
      <c r="J5822" s="38"/>
    </row>
  </sheetData>
  <mergeCells count="10">
    <mergeCell ref="A5821:J5821"/>
    <mergeCell ref="A5822:J5822"/>
    <mergeCell ref="A1:J1"/>
    <mergeCell ref="D4:J4"/>
    <mergeCell ref="A2:D2"/>
    <mergeCell ref="H5:J5"/>
    <mergeCell ref="D5:G5"/>
    <mergeCell ref="A4:A6"/>
    <mergeCell ref="B4:B6"/>
    <mergeCell ref="C4:C6"/>
  </mergeCells>
  <pageMargins left="1.1811023622047245" right="0.39370078740157483"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2019-11-21T08:56:11Z</dcterms:modified>
</cp:coreProperties>
</file>